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130"/>
  <workbookPr defaultThemeVersion="166925"/>
  <mc:AlternateContent xmlns:mc="http://schemas.openxmlformats.org/markup-compatibility/2006">
    <mc:Choice Requires="x15">
      <x15ac:absPath xmlns:x15ac="http://schemas.microsoft.com/office/spreadsheetml/2010/11/ac" url="\\NASS_IPP\homes\Server_IPP\Server 1\02 ZAKÁZKY\P230201_ČEPRO HNĚVICE I\04 PROJEKCE\00_DOKUMENTACE_KOMPLETACE\F_ROZPOČET\"/>
    </mc:Choice>
  </mc:AlternateContent>
  <xr:revisionPtr revIDLastSave="0" documentId="13_ncr:40009_{4A6DBE8F-4428-427D-B822-A1FF8AD3C619}" xr6:coauthVersionLast="47" xr6:coauthVersionMax="47" xr10:uidLastSave="{00000000-0000-0000-0000-000000000000}"/>
  <bookViews>
    <workbookView xWindow="28680" yWindow="1695" windowWidth="21840" windowHeight="13140" tabRatio="751"/>
  </bookViews>
  <sheets>
    <sheet name="1. Krycí list rozpočtu" sheetId="1" r:id="rId1"/>
    <sheet name="D.1_IP_23_0201_03002" sheetId="2" r:id="rId2"/>
    <sheet name="D.1_IP-23-0201-03406" sheetId="4" r:id="rId3"/>
    <sheet name="D.1_IP_23_0201_04002" sheetId="6" r:id="rId4"/>
    <sheet name="D.1_IP-23-0201-04408" sheetId="5" r:id="rId5"/>
    <sheet name="D.1-IP-23-0201-05002" sheetId="14" r:id="rId6"/>
    <sheet name="D.1_IP-23-0201-05408" sheetId="7" r:id="rId7"/>
    <sheet name="D.1_IP-23-0201-07202 " sheetId="9" r:id="rId8"/>
    <sheet name="D.1_IP-23-0201-08202 " sheetId="10" r:id="rId9"/>
    <sheet name="D.2_IP-23-0201-11012" sheetId="8" r:id="rId10"/>
    <sheet name="D.2-IP-23-0201-13050" sheetId="13" r:id="rId11"/>
    <sheet name="D.2_IP-23-0201-15003" sheetId="11" r:id="rId12"/>
    <sheet name="D.2_IP-23-0201-16002" sheetId="12" r:id="rId13"/>
  </sheets>
  <definedNames>
    <definedName name="_xlnm.Print_Titles" localSheetId="0">'1. Krycí list rozpočtu'!$1:$3</definedName>
    <definedName name="_xlnm.Print_Titles" localSheetId="1">D.1_IP_23_0201_03002!$10:$12</definedName>
    <definedName name="_xlnm.Print_Titles" localSheetId="3">D.1_IP_23_0201_04002!$10:$12</definedName>
    <definedName name="_xlnm.Print_Titles" localSheetId="5">'D.1-IP-23-0201-05002'!$10:$12</definedName>
    <definedName name="_xlnm.Print_Titles" localSheetId="10">'D.2-IP-23-0201-13050'!$10:$12</definedName>
    <definedName name="_xlnm.Print_Area" localSheetId="7">'D.1_IP-23-0201-07202 '!$A$1:$H$99</definedName>
    <definedName name="_xlnm.Print_Area" localSheetId="8">'D.1_IP-23-0201-08202 '!$A$1:$H$38</definedName>
    <definedName name="_xlnm.Print_Area" localSheetId="9">'D.2_IP-23-0201-11012'!$A$1:$K$172</definedName>
  </definedNames>
  <calcPr calcId="181029" fullCalcOnLoad="1"/>
</workbook>
</file>

<file path=xl/calcChain.xml><?xml version="1.0" encoding="utf-8"?>
<calcChain xmlns="http://schemas.openxmlformats.org/spreadsheetml/2006/main">
  <c r="H279" i="14" l="1"/>
  <c r="H278" i="14" s="1"/>
  <c r="H277" i="14"/>
  <c r="H276" i="14"/>
  <c r="H275" i="14"/>
  <c r="H274" i="14" s="1"/>
  <c r="H272" i="14"/>
  <c r="H271" i="14"/>
  <c r="H268" i="14" s="1"/>
  <c r="H270" i="14"/>
  <c r="H269" i="14"/>
  <c r="H267" i="14"/>
  <c r="H266" i="14"/>
  <c r="H265" i="14"/>
  <c r="H264" i="14" s="1"/>
  <c r="H263" i="14"/>
  <c r="H262" i="14" s="1"/>
  <c r="H261" i="14" s="1"/>
  <c r="H257" i="14"/>
  <c r="H256" i="14"/>
  <c r="H253" i="14"/>
  <c r="H252" i="14"/>
  <c r="H251" i="14"/>
  <c r="H250" i="14"/>
  <c r="H246" i="14" s="1"/>
  <c r="H247" i="14"/>
  <c r="H245" i="14"/>
  <c r="H244" i="14" s="1"/>
  <c r="H241" i="14"/>
  <c r="H240" i="14"/>
  <c r="H239" i="14"/>
  <c r="H236" i="14"/>
  <c r="H235" i="14"/>
  <c r="H234" i="14"/>
  <c r="H233" i="14"/>
  <c r="H232" i="14"/>
  <c r="H231" i="14"/>
  <c r="H230" i="14"/>
  <c r="H229" i="14"/>
  <c r="H228" i="14"/>
  <c r="H224" i="14" s="1"/>
  <c r="H225" i="14"/>
  <c r="H223" i="14"/>
  <c r="H222" i="14" s="1"/>
  <c r="H221" i="14"/>
  <c r="H220" i="14"/>
  <c r="H219" i="14"/>
  <c r="H218" i="14"/>
  <c r="H217" i="14"/>
  <c r="H214" i="14"/>
  <c r="H212" i="14"/>
  <c r="H211" i="14"/>
  <c r="H210" i="14"/>
  <c r="H209" i="14"/>
  <c r="H208" i="14"/>
  <c r="H207" i="14"/>
  <c r="H206" i="14" s="1"/>
  <c r="H201" i="14"/>
  <c r="H200" i="14"/>
  <c r="H199" i="14"/>
  <c r="H198" i="14" s="1"/>
  <c r="H197" i="14"/>
  <c r="H196" i="14"/>
  <c r="H195" i="14" s="1"/>
  <c r="H194" i="14"/>
  <c r="H193" i="14"/>
  <c r="H192" i="14"/>
  <c r="H191" i="14"/>
  <c r="H190" i="14" s="1"/>
  <c r="H189" i="14"/>
  <c r="H188" i="14"/>
  <c r="H187" i="14"/>
  <c r="H186" i="14"/>
  <c r="H185" i="14"/>
  <c r="H184" i="14"/>
  <c r="H183" i="14"/>
  <c r="H182" i="14" s="1"/>
  <c r="H179" i="14"/>
  <c r="H178" i="14"/>
  <c r="H175" i="14"/>
  <c r="H173" i="14" s="1"/>
  <c r="H174" i="14"/>
  <c r="H171" i="14"/>
  <c r="H170" i="14" s="1"/>
  <c r="H169" i="14"/>
  <c r="H166" i="14"/>
  <c r="H165" i="14"/>
  <c r="H164" i="14"/>
  <c r="H163" i="14"/>
  <c r="H162" i="14"/>
  <c r="H161" i="14" s="1"/>
  <c r="H160" i="14"/>
  <c r="H156" i="14"/>
  <c r="H155" i="14"/>
  <c r="H154" i="14"/>
  <c r="H153" i="14"/>
  <c r="H152" i="14"/>
  <c r="H151" i="14"/>
  <c r="H150" i="14"/>
  <c r="H149" i="14"/>
  <c r="H148" i="14"/>
  <c r="H147" i="14"/>
  <c r="H146" i="14"/>
  <c r="H145" i="14"/>
  <c r="H144" i="14"/>
  <c r="H143" i="14"/>
  <c r="H142" i="14"/>
  <c r="H141" i="14"/>
  <c r="H140" i="14"/>
  <c r="H139" i="14"/>
  <c r="H138" i="14"/>
  <c r="H137" i="14"/>
  <c r="H136" i="14"/>
  <c r="H135" i="14"/>
  <c r="H134" i="14"/>
  <c r="H131" i="14"/>
  <c r="H128" i="14"/>
  <c r="H127" i="14"/>
  <c r="H126" i="14"/>
  <c r="H125" i="14"/>
  <c r="H124" i="14"/>
  <c r="H123" i="14"/>
  <c r="H120" i="14"/>
  <c r="H119" i="14"/>
  <c r="H118" i="14"/>
  <c r="H115" i="14"/>
  <c r="H114" i="14"/>
  <c r="H111" i="14"/>
  <c r="H108" i="14"/>
  <c r="H105" i="14"/>
  <c r="H102" i="14"/>
  <c r="H99" i="14"/>
  <c r="H98" i="14"/>
  <c r="H95" i="14"/>
  <c r="H94" i="14"/>
  <c r="H93" i="14" s="1"/>
  <c r="H90" i="14"/>
  <c r="H87" i="14"/>
  <c r="H84" i="14"/>
  <c r="H81" i="14"/>
  <c r="H80" i="14"/>
  <c r="H79" i="14"/>
  <c r="H76" i="14"/>
  <c r="H75" i="14"/>
  <c r="H74" i="14"/>
  <c r="H71" i="14"/>
  <c r="H70" i="14"/>
  <c r="H69" i="14"/>
  <c r="H66" i="14"/>
  <c r="H65" i="14"/>
  <c r="H64" i="14"/>
  <c r="H59" i="14" s="1"/>
  <c r="H60" i="14"/>
  <c r="H56" i="14"/>
  <c r="H55" i="14"/>
  <c r="H54" i="14"/>
  <c r="H53" i="14"/>
  <c r="H52" i="14"/>
  <c r="H51" i="14"/>
  <c r="H50" i="14"/>
  <c r="H47" i="14"/>
  <c r="H46" i="14"/>
  <c r="H45" i="14"/>
  <c r="H44" i="14"/>
  <c r="H43" i="14"/>
  <c r="H42" i="14"/>
  <c r="H41" i="14"/>
  <c r="H34" i="14" s="1"/>
  <c r="H38" i="14"/>
  <c r="H35" i="14"/>
  <c r="H33" i="14"/>
  <c r="H32" i="14"/>
  <c r="H29" i="14"/>
  <c r="H28" i="14"/>
  <c r="H25" i="14"/>
  <c r="H24" i="14"/>
  <c r="H23" i="14"/>
  <c r="H20" i="14"/>
  <c r="H19" i="14"/>
  <c r="H18" i="14"/>
  <c r="H15" i="14"/>
  <c r="H14" i="14" s="1"/>
  <c r="H13" i="14" l="1"/>
  <c r="H273" i="14"/>
  <c r="H280" i="14" s="1"/>
  <c r="H172" i="14"/>
  <c r="H455" i="6" l="1"/>
  <c r="H454" i="6"/>
  <c r="H453" i="6"/>
  <c r="H451" i="6"/>
  <c r="H450" i="6"/>
  <c r="H449" i="6"/>
  <c r="H448" i="6"/>
  <c r="H446" i="6"/>
  <c r="H445" i="6"/>
  <c r="H444" i="6"/>
  <c r="H442" i="6" s="1"/>
  <c r="H443" i="6"/>
  <c r="H441" i="6"/>
  <c r="H439" i="6" s="1"/>
  <c r="H440" i="6"/>
  <c r="H438" i="6"/>
  <c r="H437" i="6"/>
  <c r="H435" i="6"/>
  <c r="H434" i="6"/>
  <c r="H433" i="6"/>
  <c r="H432" i="6"/>
  <c r="H431" i="6"/>
  <c r="H428" i="6"/>
  <c r="H427" i="6"/>
  <c r="H426" i="6"/>
  <c r="H425" i="6"/>
  <c r="H424" i="6"/>
  <c r="H423" i="6"/>
  <c r="H422" i="6"/>
  <c r="H421" i="6"/>
  <c r="H420" i="6"/>
  <c r="H419" i="6"/>
  <c r="H418" i="6"/>
  <c r="H417" i="6"/>
  <c r="H416" i="6"/>
  <c r="H415" i="6"/>
  <c r="H414" i="6"/>
  <c r="H413" i="6"/>
  <c r="H412" i="6"/>
  <c r="H411" i="6"/>
  <c r="H408" i="6"/>
  <c r="H407" i="6"/>
  <c r="H404" i="6"/>
  <c r="H400" i="6"/>
  <c r="H399" i="6"/>
  <c r="H397" i="6"/>
  <c r="H396" i="6"/>
  <c r="H395" i="6"/>
  <c r="H394" i="6"/>
  <c r="H393" i="6"/>
  <c r="H390" i="6"/>
  <c r="H389" i="6"/>
  <c r="H388" i="6"/>
  <c r="H387" i="6"/>
  <c r="H386" i="6"/>
  <c r="H385" i="6"/>
  <c r="H384" i="6"/>
  <c r="H383" i="6"/>
  <c r="H382" i="6"/>
  <c r="H379" i="6"/>
  <c r="H378" i="6"/>
  <c r="H375" i="6"/>
  <c r="H374" i="6"/>
  <c r="H373" i="6"/>
  <c r="H372" i="6"/>
  <c r="H371" i="6"/>
  <c r="H370" i="6"/>
  <c r="H368" i="6"/>
  <c r="H367" i="6"/>
  <c r="H366" i="6"/>
  <c r="H365" i="6"/>
  <c r="H364" i="6"/>
  <c r="H359" i="6"/>
  <c r="H356" i="6"/>
  <c r="H355" i="6"/>
  <c r="H354" i="6"/>
  <c r="H345" i="6"/>
  <c r="H342" i="6"/>
  <c r="H341" i="6"/>
  <c r="H339" i="6"/>
  <c r="H338" i="6"/>
  <c r="H337" i="6"/>
  <c r="H333" i="6"/>
  <c r="H332" i="6"/>
  <c r="H328" i="6"/>
  <c r="H327" i="6"/>
  <c r="H326" i="6"/>
  <c r="H323" i="6"/>
  <c r="H319" i="6"/>
  <c r="H316" i="6"/>
  <c r="H313" i="6"/>
  <c r="H312" i="6" s="1"/>
  <c r="H310" i="6"/>
  <c r="H309" i="6"/>
  <c r="H308" i="6"/>
  <c r="H307" i="6"/>
  <c r="H305" i="6"/>
  <c r="H304" i="6"/>
  <c r="H303" i="6"/>
  <c r="H302" i="6"/>
  <c r="H299" i="6"/>
  <c r="H295" i="6"/>
  <c r="H291" i="6"/>
  <c r="H290" i="6" s="1"/>
  <c r="H289" i="6"/>
  <c r="H288" i="6"/>
  <c r="H287" i="6"/>
  <c r="H286" i="6"/>
  <c r="H285" i="6"/>
  <c r="H284" i="6"/>
  <c r="H283" i="6"/>
  <c r="H282" i="6"/>
  <c r="H281" i="6"/>
  <c r="H280" i="6"/>
  <c r="H279" i="6"/>
  <c r="H278" i="6"/>
  <c r="H275" i="6"/>
  <c r="H274" i="6" s="1"/>
  <c r="H273" i="6"/>
  <c r="H272" i="6"/>
  <c r="H271" i="6"/>
  <c r="H268" i="6"/>
  <c r="H267" i="6"/>
  <c r="H266" i="6"/>
  <c r="H265" i="6"/>
  <c r="H262" i="6"/>
  <c r="H261" i="6"/>
  <c r="H260" i="6"/>
  <c r="H257" i="6"/>
  <c r="H254" i="6"/>
  <c r="H251" i="6"/>
  <c r="H250" i="6"/>
  <c r="H247" i="6"/>
  <c r="H246" i="6"/>
  <c r="H245" i="6"/>
  <c r="H242" i="6"/>
  <c r="H239" i="6"/>
  <c r="H238" i="6"/>
  <c r="H235" i="6"/>
  <c r="H231" i="6"/>
  <c r="H227" i="6"/>
  <c r="H223" i="6"/>
  <c r="H221" i="6"/>
  <c r="H218" i="6"/>
  <c r="H217" i="6" s="1"/>
  <c r="H214" i="6"/>
  <c r="H211" i="6"/>
  <c r="H210" i="6"/>
  <c r="H207" i="6"/>
  <c r="H206" i="6"/>
  <c r="H205" i="6"/>
  <c r="H204" i="6"/>
  <c r="H203" i="6"/>
  <c r="H202" i="6"/>
  <c r="H201" i="6"/>
  <c r="H200" i="6"/>
  <c r="H196" i="6"/>
  <c r="H192" i="6"/>
  <c r="H191" i="6"/>
  <c r="H188" i="6"/>
  <c r="H186" i="6"/>
  <c r="H185" i="6"/>
  <c r="H182" i="6"/>
  <c r="H181" i="6"/>
  <c r="H180" i="6"/>
  <c r="H179" i="6"/>
  <c r="H178" i="6"/>
  <c r="H174" i="6"/>
  <c r="H171" i="6"/>
  <c r="H168" i="6"/>
  <c r="H165" i="6"/>
  <c r="H161" i="6"/>
  <c r="H158" i="6"/>
  <c r="H157" i="6"/>
  <c r="H153" i="6"/>
  <c r="H150" i="6"/>
  <c r="H149" i="6"/>
  <c r="H148" i="6"/>
  <c r="H147" i="6"/>
  <c r="H144" i="6"/>
  <c r="H141" i="6"/>
  <c r="H137" i="6"/>
  <c r="H134" i="6"/>
  <c r="H131" i="6"/>
  <c r="H128" i="6"/>
  <c r="H123" i="6"/>
  <c r="H120" i="6"/>
  <c r="H116" i="6"/>
  <c r="H113" i="6"/>
  <c r="H109" i="6"/>
  <c r="H106" i="6"/>
  <c r="H103" i="6"/>
  <c r="H100" i="6"/>
  <c r="H97" i="6"/>
  <c r="H94" i="6"/>
  <c r="H91" i="6"/>
  <c r="H88" i="6"/>
  <c r="H86" i="6"/>
  <c r="H85" i="6"/>
  <c r="H82" i="6"/>
  <c r="H81" i="6"/>
  <c r="H80" i="6"/>
  <c r="H77" i="6"/>
  <c r="H76" i="6"/>
  <c r="H73" i="6"/>
  <c r="H69" i="6"/>
  <c r="H66" i="6"/>
  <c r="H65" i="6"/>
  <c r="H64" i="6"/>
  <c r="H63" i="6"/>
  <c r="H62" i="6"/>
  <c r="H61" i="6"/>
  <c r="H60" i="6"/>
  <c r="H57" i="6"/>
  <c r="H56" i="6"/>
  <c r="H53" i="6"/>
  <c r="H52" i="6"/>
  <c r="H49" i="6"/>
  <c r="H46" i="6"/>
  <c r="H43" i="6"/>
  <c r="H40" i="6"/>
  <c r="H39" i="6"/>
  <c r="H36" i="6"/>
  <c r="H33" i="6"/>
  <c r="H28" i="6"/>
  <c r="H27" i="6"/>
  <c r="H26" i="6"/>
  <c r="H25" i="6"/>
  <c r="H24" i="6"/>
  <c r="H21" i="6"/>
  <c r="H18" i="6"/>
  <c r="H15" i="6"/>
  <c r="H233" i="2"/>
  <c r="H232" i="2"/>
  <c r="H231" i="2"/>
  <c r="H230" i="2"/>
  <c r="H229" i="2"/>
  <c r="H228" i="2"/>
  <c r="H227" i="2"/>
  <c r="H225" i="2" s="1"/>
  <c r="H226" i="2"/>
  <c r="H224" i="2"/>
  <c r="H223" i="2"/>
  <c r="H222" i="2"/>
  <c r="H221" i="2"/>
  <c r="H220" i="2"/>
  <c r="H219" i="2"/>
  <c r="H217" i="2" s="1"/>
  <c r="H218" i="2"/>
  <c r="H216" i="2"/>
  <c r="H215" i="2"/>
  <c r="H214" i="2"/>
  <c r="H213" i="2"/>
  <c r="H212" i="2"/>
  <c r="H211" i="2"/>
  <c r="H210" i="2"/>
  <c r="H209" i="2"/>
  <c r="H208" i="2" s="1"/>
  <c r="H207" i="2" s="1"/>
  <c r="H206" i="2"/>
  <c r="H205" i="2"/>
  <c r="H204" i="2"/>
  <c r="H203" i="2"/>
  <c r="H201" i="2" s="1"/>
  <c r="H202" i="2"/>
  <c r="H200" i="2"/>
  <c r="H197" i="2"/>
  <c r="H194" i="2"/>
  <c r="H191" i="2"/>
  <c r="H188" i="2"/>
  <c r="H185" i="2"/>
  <c r="H176" i="2"/>
  <c r="H173" i="2"/>
  <c r="H172" i="2"/>
  <c r="H167" i="2"/>
  <c r="H166" i="2"/>
  <c r="H165" i="2"/>
  <c r="H162" i="2"/>
  <c r="H161" i="2"/>
  <c r="H157" i="2" s="1"/>
  <c r="H158" i="2"/>
  <c r="H153" i="2"/>
  <c r="H152" i="2" s="1"/>
  <c r="H149" i="2"/>
  <c r="H148" i="2" s="1"/>
  <c r="H147" i="2" s="1"/>
  <c r="H146" i="2"/>
  <c r="H143" i="2" s="1"/>
  <c r="H145" i="2"/>
  <c r="H144" i="2"/>
  <c r="H142" i="2"/>
  <c r="H141" i="2"/>
  <c r="H140" i="2"/>
  <c r="H139" i="2"/>
  <c r="H138" i="2"/>
  <c r="H137" i="2"/>
  <c r="H134" i="2"/>
  <c r="H133" i="2"/>
  <c r="H130" i="2"/>
  <c r="H129" i="2"/>
  <c r="H128" i="2"/>
  <c r="H127" i="2"/>
  <c r="H126" i="2"/>
  <c r="H110" i="2" s="1"/>
  <c r="H123" i="2"/>
  <c r="H122" i="2"/>
  <c r="H119" i="2"/>
  <c r="H115" i="2"/>
  <c r="H114" i="2"/>
  <c r="H111" i="2"/>
  <c r="H107" i="2"/>
  <c r="H104" i="2"/>
  <c r="H101" i="2"/>
  <c r="H100" i="2"/>
  <c r="H96" i="2" s="1"/>
  <c r="H97" i="2"/>
  <c r="H93" i="2"/>
  <c r="H92" i="2"/>
  <c r="H91" i="2"/>
  <c r="H87" i="2"/>
  <c r="H84" i="2"/>
  <c r="H83" i="2"/>
  <c r="H82" i="2"/>
  <c r="H81" i="2" s="1"/>
  <c r="H80" i="2"/>
  <c r="H79" i="2"/>
  <c r="H78" i="2"/>
  <c r="H66" i="2" s="1"/>
  <c r="H77" i="2"/>
  <c r="H76" i="2"/>
  <c r="H75" i="2"/>
  <c r="H72" i="2"/>
  <c r="H71" i="2"/>
  <c r="H70" i="2"/>
  <c r="H67" i="2"/>
  <c r="H65" i="2"/>
  <c r="H64" i="2"/>
  <c r="H61" i="2"/>
  <c r="H58" i="2"/>
  <c r="H57" i="2"/>
  <c r="H56" i="2"/>
  <c r="H53" i="2"/>
  <c r="H50" i="2"/>
  <c r="H46" i="2"/>
  <c r="H43" i="2"/>
  <c r="H40" i="2"/>
  <c r="H39" i="2" s="1"/>
  <c r="H35" i="2"/>
  <c r="H34" i="2"/>
  <c r="H33" i="2"/>
  <c r="H32" i="2"/>
  <c r="H31" i="2"/>
  <c r="H30" i="2"/>
  <c r="H27" i="2"/>
  <c r="H26" i="2"/>
  <c r="H23" i="2"/>
  <c r="H16" i="2"/>
  <c r="H15" i="2"/>
  <c r="H14" i="2"/>
  <c r="H13" i="2" s="1"/>
  <c r="H436" i="6" l="1"/>
  <c r="H429" i="6" s="1"/>
  <c r="H87" i="6"/>
  <c r="H336" i="6"/>
  <c r="H222" i="6"/>
  <c r="H306" i="6"/>
  <c r="H340" i="6"/>
  <c r="H447" i="6"/>
  <c r="H430" i="6"/>
  <c r="H14" i="6"/>
  <c r="H13" i="6" s="1"/>
  <c r="H187" i="6"/>
  <c r="H331" i="6"/>
  <c r="H311" i="6" s="1"/>
  <c r="H398" i="6"/>
  <c r="H369" i="6"/>
  <c r="H452" i="6"/>
  <c r="H403" i="6"/>
  <c r="H234" i="2"/>
  <c r="H456" i="6" l="1"/>
  <c r="A153" i="12"/>
  <c r="A156" i="12"/>
  <c r="A157" i="12"/>
  <c r="A158" i="12"/>
  <c r="A159" i="12"/>
  <c r="A160" i="12"/>
  <c r="A161" i="12"/>
  <c r="A162" i="12"/>
  <c r="A163" i="12"/>
  <c r="A164" i="12"/>
  <c r="A165" i="12"/>
  <c r="A166" i="12"/>
  <c r="A167" i="12"/>
  <c r="A168" i="12"/>
  <c r="H507" i="13"/>
  <c r="H506" i="13"/>
  <c r="H505" i="13"/>
  <c r="H504" i="13" s="1"/>
  <c r="H503" i="13"/>
  <c r="H502" i="13"/>
  <c r="H499" i="13" s="1"/>
  <c r="H501" i="13"/>
  <c r="H500" i="13"/>
  <c r="H498" i="13"/>
  <c r="H497" i="13"/>
  <c r="H496" i="13"/>
  <c r="H494" i="13" s="1"/>
  <c r="H495" i="13"/>
  <c r="H493" i="13"/>
  <c r="H492" i="13"/>
  <c r="H491" i="13" s="1"/>
  <c r="H490" i="13"/>
  <c r="H489" i="13"/>
  <c r="H488" i="13"/>
  <c r="H487" i="13"/>
  <c r="H486" i="13"/>
  <c r="H482" i="13" s="1"/>
  <c r="H485" i="13"/>
  <c r="H484" i="13"/>
  <c r="H483" i="13"/>
  <c r="H480" i="13"/>
  <c r="H479" i="13"/>
  <c r="H478" i="13"/>
  <c r="H477" i="13"/>
  <c r="H474" i="13" s="1"/>
  <c r="H476" i="13"/>
  <c r="H475" i="13"/>
  <c r="H471" i="13"/>
  <c r="H466" i="13"/>
  <c r="H453" i="13"/>
  <c r="H445" i="13"/>
  <c r="H442" i="13"/>
  <c r="H438" i="13"/>
  <c r="H434" i="13"/>
  <c r="H430" i="13"/>
  <c r="H426" i="13"/>
  <c r="H422" i="13"/>
  <c r="H418" i="13"/>
  <c r="H414" i="13"/>
  <c r="H410" i="13"/>
  <c r="H405" i="13"/>
  <c r="H400" i="13"/>
  <c r="H395" i="13"/>
  <c r="H390" i="13"/>
  <c r="H383" i="13"/>
  <c r="H382" i="13"/>
  <c r="H378" i="13"/>
  <c r="H371" i="13"/>
  <c r="H358" i="13"/>
  <c r="H354" i="13"/>
  <c r="H346" i="13"/>
  <c r="H332" i="13"/>
  <c r="H328" i="13"/>
  <c r="H321" i="13"/>
  <c r="H308" i="13"/>
  <c r="H296" i="13"/>
  <c r="H278" i="13"/>
  <c r="H274" i="13"/>
  <c r="H268" i="13"/>
  <c r="H256" i="13"/>
  <c r="H253" i="13"/>
  <c r="H249" i="13"/>
  <c r="H239" i="13"/>
  <c r="H235" i="13"/>
  <c r="H230" i="13"/>
  <c r="H223" i="13"/>
  <c r="H219" i="13"/>
  <c r="H218" i="13"/>
  <c r="H214" i="13"/>
  <c r="H210" i="13"/>
  <c r="H206" i="13"/>
  <c r="H201" i="13"/>
  <c r="H197" i="13"/>
  <c r="H194" i="13"/>
  <c r="H190" i="13"/>
  <c r="H187" i="13"/>
  <c r="H183" i="13"/>
  <c r="H180" i="13"/>
  <c r="H176" i="13"/>
  <c r="H173" i="13"/>
  <c r="H169" i="13"/>
  <c r="H165" i="13"/>
  <c r="H164" i="13"/>
  <c r="H161" i="13"/>
  <c r="H158" i="13"/>
  <c r="H156" i="13"/>
  <c r="H153" i="13"/>
  <c r="H150" i="13"/>
  <c r="H146" i="13"/>
  <c r="H144" i="13"/>
  <c r="H141" i="13"/>
  <c r="H137" i="13"/>
  <c r="H134" i="13"/>
  <c r="H131" i="13"/>
  <c r="H128" i="13"/>
  <c r="H123" i="13"/>
  <c r="H120" i="13"/>
  <c r="H117" i="13"/>
  <c r="H112" i="13"/>
  <c r="H108" i="13"/>
  <c r="H104" i="13"/>
  <c r="H101" i="13"/>
  <c r="H91" i="13"/>
  <c r="H90" i="13" s="1"/>
  <c r="H89" i="13" s="1"/>
  <c r="H85" i="13"/>
  <c r="H81" i="13"/>
  <c r="H77" i="13"/>
  <c r="H73" i="13"/>
  <c r="H67" i="13"/>
  <c r="H61" i="13"/>
  <c r="H55" i="13"/>
  <c r="H54" i="13" s="1"/>
  <c r="H51" i="13"/>
  <c r="H48" i="13"/>
  <c r="H47" i="13" s="1"/>
  <c r="H46" i="13"/>
  <c r="H44" i="13"/>
  <c r="H42" i="13"/>
  <c r="H38" i="13"/>
  <c r="H37" i="13" s="1"/>
  <c r="H36" i="13"/>
  <c r="H32" i="13"/>
  <c r="H31" i="13" s="1"/>
  <c r="H29" i="13"/>
  <c r="H28" i="13" s="1"/>
  <c r="H27" i="13"/>
  <c r="H26" i="13" s="1"/>
  <c r="H23" i="13"/>
  <c r="H21" i="13"/>
  <c r="H18" i="13"/>
  <c r="H14" i="13" s="1"/>
  <c r="H15" i="13"/>
  <c r="I146" i="12"/>
  <c r="J146" i="12" s="1"/>
  <c r="G146" i="12"/>
  <c r="I145" i="12"/>
  <c r="G145" i="12"/>
  <c r="I144" i="12"/>
  <c r="J144" i="12"/>
  <c r="G144" i="12"/>
  <c r="I143" i="12"/>
  <c r="G143" i="12"/>
  <c r="I142" i="12"/>
  <c r="G142" i="12"/>
  <c r="J142" i="12" s="1"/>
  <c r="I141" i="12"/>
  <c r="J141" i="12" s="1"/>
  <c r="G141" i="12"/>
  <c r="I140" i="12"/>
  <c r="G140" i="12"/>
  <c r="I139" i="12"/>
  <c r="G139" i="12"/>
  <c r="I138" i="12"/>
  <c r="G138" i="12"/>
  <c r="I137" i="12"/>
  <c r="G137" i="12"/>
  <c r="I135" i="12"/>
  <c r="G135" i="12"/>
  <c r="I134" i="12"/>
  <c r="G134" i="12"/>
  <c r="I133" i="12"/>
  <c r="G133" i="12"/>
  <c r="I132" i="12"/>
  <c r="G132" i="12"/>
  <c r="I131" i="12"/>
  <c r="J131" i="12" s="1"/>
  <c r="G131" i="12"/>
  <c r="I129" i="12"/>
  <c r="G129" i="12"/>
  <c r="J129" i="12"/>
  <c r="I128" i="12"/>
  <c r="G128" i="12"/>
  <c r="I126" i="12"/>
  <c r="G126" i="12"/>
  <c r="J126" i="12" s="1"/>
  <c r="I125" i="12"/>
  <c r="G125" i="12"/>
  <c r="J125" i="12"/>
  <c r="I123" i="12"/>
  <c r="G123" i="12"/>
  <c r="I122" i="12"/>
  <c r="J122" i="12"/>
  <c r="G122" i="12"/>
  <c r="I120" i="12"/>
  <c r="G120" i="12"/>
  <c r="I119" i="12"/>
  <c r="J119" i="12" s="1"/>
  <c r="G119" i="12"/>
  <c r="I118" i="12"/>
  <c r="J118" i="12"/>
  <c r="G118" i="12"/>
  <c r="I117" i="12"/>
  <c r="G117" i="12"/>
  <c r="I116" i="12"/>
  <c r="J116" i="12"/>
  <c r="G116" i="12"/>
  <c r="I115" i="12"/>
  <c r="G115" i="12"/>
  <c r="J115" i="12"/>
  <c r="I114" i="12"/>
  <c r="J114" i="12" s="1"/>
  <c r="G114" i="12"/>
  <c r="I113" i="12"/>
  <c r="G113" i="12"/>
  <c r="I112" i="12"/>
  <c r="G112" i="12"/>
  <c r="I110" i="12"/>
  <c r="G110" i="12"/>
  <c r="I109" i="12"/>
  <c r="G109" i="12"/>
  <c r="I107" i="12"/>
  <c r="G107" i="12"/>
  <c r="I106" i="12"/>
  <c r="G106" i="12"/>
  <c r="J106" i="12"/>
  <c r="I105" i="12"/>
  <c r="G105" i="12"/>
  <c r="I104" i="12"/>
  <c r="J104" i="12"/>
  <c r="G104" i="12"/>
  <c r="I103" i="12"/>
  <c r="G103" i="12"/>
  <c r="J103" i="12" s="1"/>
  <c r="I102" i="12"/>
  <c r="G102" i="12"/>
  <c r="I100" i="12"/>
  <c r="G100" i="12"/>
  <c r="J100" i="12" s="1"/>
  <c r="I99" i="12"/>
  <c r="G99" i="12"/>
  <c r="I98" i="12"/>
  <c r="G98" i="12"/>
  <c r="I97" i="12"/>
  <c r="G97" i="12"/>
  <c r="I95" i="12"/>
  <c r="G95" i="12"/>
  <c r="J95" i="12"/>
  <c r="I94" i="12"/>
  <c r="G94" i="12"/>
  <c r="I93" i="12"/>
  <c r="G93" i="12"/>
  <c r="I92" i="12"/>
  <c r="G92" i="12"/>
  <c r="I91" i="12"/>
  <c r="G91" i="12"/>
  <c r="I89" i="12"/>
  <c r="G89" i="12"/>
  <c r="I88" i="12"/>
  <c r="G88" i="12"/>
  <c r="I87" i="12"/>
  <c r="G87" i="12"/>
  <c r="I86" i="12"/>
  <c r="G86" i="12"/>
  <c r="I85" i="12"/>
  <c r="G85" i="12"/>
  <c r="I84" i="12"/>
  <c r="G84" i="12"/>
  <c r="I82" i="12"/>
  <c r="J82" i="12" s="1"/>
  <c r="G82" i="12"/>
  <c r="I81" i="12"/>
  <c r="J81" i="12" s="1"/>
  <c r="G81" i="12"/>
  <c r="I80" i="12"/>
  <c r="G80" i="12"/>
  <c r="I79" i="12"/>
  <c r="G79" i="12"/>
  <c r="I78" i="12"/>
  <c r="G78" i="12"/>
  <c r="I76" i="12"/>
  <c r="G76" i="12"/>
  <c r="J76" i="12"/>
  <c r="I75" i="12"/>
  <c r="G75" i="12"/>
  <c r="I74" i="12"/>
  <c r="G74" i="12"/>
  <c r="I72" i="12"/>
  <c r="G72" i="12"/>
  <c r="I70" i="12"/>
  <c r="G70" i="12"/>
  <c r="I68" i="12"/>
  <c r="G68" i="12"/>
  <c r="I67" i="12"/>
  <c r="G67" i="12"/>
  <c r="I65" i="12"/>
  <c r="G65" i="12"/>
  <c r="I64" i="12"/>
  <c r="G64" i="12"/>
  <c r="I63" i="12"/>
  <c r="G63" i="12"/>
  <c r="I62" i="12"/>
  <c r="G62" i="12"/>
  <c r="I60" i="12"/>
  <c r="J60" i="12" s="1"/>
  <c r="G60" i="12"/>
  <c r="I59" i="12"/>
  <c r="G59" i="12"/>
  <c r="I57" i="12"/>
  <c r="G57" i="12"/>
  <c r="I56" i="12"/>
  <c r="G56" i="12"/>
  <c r="I55" i="12"/>
  <c r="J55" i="12" s="1"/>
  <c r="G55" i="12"/>
  <c r="I54" i="12"/>
  <c r="J54" i="12" s="1"/>
  <c r="G54" i="12"/>
  <c r="I52" i="12"/>
  <c r="G52" i="12"/>
  <c r="J52" i="12" s="1"/>
  <c r="I50" i="12"/>
  <c r="G50" i="12"/>
  <c r="I49" i="12"/>
  <c r="G49" i="12"/>
  <c r="J49" i="12" s="1"/>
  <c r="I47" i="12"/>
  <c r="G47" i="12"/>
  <c r="I46" i="12"/>
  <c r="J46" i="12"/>
  <c r="G46" i="12"/>
  <c r="I44" i="12"/>
  <c r="G44" i="12"/>
  <c r="I43" i="12"/>
  <c r="G43" i="12"/>
  <c r="I42" i="12"/>
  <c r="G42" i="12"/>
  <c r="I40" i="12"/>
  <c r="J40" i="12" s="1"/>
  <c r="G40" i="12"/>
  <c r="I39" i="12"/>
  <c r="G39" i="12"/>
  <c r="I38" i="12"/>
  <c r="G38" i="12"/>
  <c r="I36" i="12"/>
  <c r="G36" i="12"/>
  <c r="I34" i="12"/>
  <c r="G34" i="12"/>
  <c r="I33" i="12"/>
  <c r="G33" i="12"/>
  <c r="I31" i="12"/>
  <c r="J31" i="12" s="1"/>
  <c r="G31" i="12"/>
  <c r="I29" i="12"/>
  <c r="G29" i="12"/>
  <c r="I28" i="12"/>
  <c r="G28" i="12"/>
  <c r="I27" i="12"/>
  <c r="G27" i="12"/>
  <c r="I26" i="12"/>
  <c r="J26" i="12"/>
  <c r="G26" i="12"/>
  <c r="I25" i="12"/>
  <c r="G25" i="12"/>
  <c r="I24" i="12"/>
  <c r="G24" i="12"/>
  <c r="J24" i="12" s="1"/>
  <c r="I23" i="12"/>
  <c r="G23" i="12"/>
  <c r="I21" i="12"/>
  <c r="G21" i="12"/>
  <c r="J21" i="12" s="1"/>
  <c r="I19" i="12"/>
  <c r="G19" i="12"/>
  <c r="I18" i="12"/>
  <c r="J18" i="12"/>
  <c r="G18" i="12"/>
  <c r="I17" i="12"/>
  <c r="G17" i="12"/>
  <c r="I16" i="12"/>
  <c r="G16" i="12"/>
  <c r="I15" i="12"/>
  <c r="G15" i="12"/>
  <c r="I13" i="12"/>
  <c r="G13" i="12"/>
  <c r="I12" i="12"/>
  <c r="G12" i="12"/>
  <c r="I11" i="12"/>
  <c r="G11" i="12"/>
  <c r="I10" i="12"/>
  <c r="G10" i="12"/>
  <c r="I9" i="12"/>
  <c r="G9" i="12"/>
  <c r="I8" i="12"/>
  <c r="G8" i="12"/>
  <c r="J8" i="12" s="1"/>
  <c r="I7" i="12"/>
  <c r="G7" i="12"/>
  <c r="I6" i="12"/>
  <c r="G6" i="12"/>
  <c r="J6" i="12" s="1"/>
  <c r="A6" i="12"/>
  <c r="A7" i="12"/>
  <c r="A8" i="12"/>
  <c r="A9" i="12"/>
  <c r="A10" i="12"/>
  <c r="A11" i="12"/>
  <c r="A12" i="12"/>
  <c r="A13" i="12"/>
  <c r="A15" i="12"/>
  <c r="A16" i="12"/>
  <c r="A17" i="12"/>
  <c r="A18" i="12"/>
  <c r="A19" i="12"/>
  <c r="A21" i="12"/>
  <c r="A23" i="12"/>
  <c r="A24" i="12"/>
  <c r="A25" i="12"/>
  <c r="A26" i="12"/>
  <c r="A27" i="12"/>
  <c r="A28" i="12"/>
  <c r="A29" i="12"/>
  <c r="A31" i="12"/>
  <c r="A33" i="12"/>
  <c r="A34" i="12"/>
  <c r="A36" i="12"/>
  <c r="A38" i="12"/>
  <c r="A39" i="12"/>
  <c r="A40" i="12"/>
  <c r="A42" i="12"/>
  <c r="A43" i="12"/>
  <c r="A44" i="12"/>
  <c r="A46" i="12"/>
  <c r="A47" i="12"/>
  <c r="A49" i="12"/>
  <c r="A50" i="12"/>
  <c r="A52" i="12"/>
  <c r="A54" i="12"/>
  <c r="A55" i="12"/>
  <c r="A56" i="12"/>
  <c r="A57" i="12"/>
  <c r="A59" i="12"/>
  <c r="A60" i="12"/>
  <c r="A62" i="12"/>
  <c r="A63" i="12"/>
  <c r="A64" i="12"/>
  <c r="A65" i="12"/>
  <c r="A67" i="12"/>
  <c r="A68" i="12"/>
  <c r="A70" i="12"/>
  <c r="A72" i="12"/>
  <c r="A74" i="12"/>
  <c r="A75" i="12"/>
  <c r="A76" i="12"/>
  <c r="A78" i="12"/>
  <c r="A79" i="12"/>
  <c r="A80" i="12"/>
  <c r="A81" i="12"/>
  <c r="A82" i="12"/>
  <c r="A84" i="12"/>
  <c r="A85" i="12"/>
  <c r="A86" i="12"/>
  <c r="A87" i="12"/>
  <c r="A88" i="12"/>
  <c r="A89" i="12"/>
  <c r="A91" i="12"/>
  <c r="A92" i="12"/>
  <c r="A93" i="12"/>
  <c r="A94" i="12"/>
  <c r="A95" i="12"/>
  <c r="A97" i="12"/>
  <c r="A98" i="12"/>
  <c r="A99" i="12"/>
  <c r="A100" i="12"/>
  <c r="A102" i="12"/>
  <c r="A103" i="12"/>
  <c r="A104" i="12"/>
  <c r="A105" i="12"/>
  <c r="A106" i="12"/>
  <c r="A107" i="12"/>
  <c r="A109" i="12"/>
  <c r="A110" i="12"/>
  <c r="A112" i="12"/>
  <c r="A113" i="12"/>
  <c r="A114" i="12"/>
  <c r="A115" i="12"/>
  <c r="A116" i="12"/>
  <c r="A117" i="12"/>
  <c r="A118" i="12"/>
  <c r="A119" i="12"/>
  <c r="A120" i="12"/>
  <c r="A122" i="12"/>
  <c r="A123" i="12"/>
  <c r="A125" i="12"/>
  <c r="A126" i="12"/>
  <c r="A128" i="12"/>
  <c r="A129" i="12"/>
  <c r="A131" i="12"/>
  <c r="A132" i="12"/>
  <c r="A133" i="12"/>
  <c r="A134" i="12"/>
  <c r="A135" i="12"/>
  <c r="A137" i="12"/>
  <c r="A138" i="12"/>
  <c r="A139" i="12"/>
  <c r="A140" i="12"/>
  <c r="A141" i="12"/>
  <c r="A142" i="12"/>
  <c r="A143" i="12"/>
  <c r="A144" i="12"/>
  <c r="A145" i="12"/>
  <c r="A146" i="12"/>
  <c r="I5" i="12"/>
  <c r="G5" i="12"/>
  <c r="F156" i="12" s="1"/>
  <c r="J156" i="12" s="1"/>
  <c r="J120" i="12"/>
  <c r="J134" i="12"/>
  <c r="F85" i="11"/>
  <c r="F84" i="11"/>
  <c r="F83" i="11"/>
  <c r="F79" i="11"/>
  <c r="F78" i="11"/>
  <c r="F77" i="11"/>
  <c r="F76" i="11"/>
  <c r="F75" i="11"/>
  <c r="F74" i="11"/>
  <c r="F73" i="11"/>
  <c r="F72" i="11"/>
  <c r="F68" i="11"/>
  <c r="F67" i="11"/>
  <c r="F66" i="11"/>
  <c r="F65" i="11"/>
  <c r="F64" i="11"/>
  <c r="F63" i="11"/>
  <c r="F62" i="11"/>
  <c r="F61" i="11"/>
  <c r="F60" i="11"/>
  <c r="F59" i="11"/>
  <c r="F58" i="11"/>
  <c r="F57" i="11"/>
  <c r="F56" i="11"/>
  <c r="F55" i="11"/>
  <c r="F54" i="11"/>
  <c r="F53" i="11"/>
  <c r="F52" i="11"/>
  <c r="F51" i="11"/>
  <c r="F50" i="11"/>
  <c r="F49" i="11"/>
  <c r="F48" i="11"/>
  <c r="F47" i="11"/>
  <c r="F46" i="11"/>
  <c r="F45" i="11"/>
  <c r="F44" i="11"/>
  <c r="F43" i="11"/>
  <c r="F42" i="11"/>
  <c r="F41" i="11"/>
  <c r="F40" i="11"/>
  <c r="F39" i="11"/>
  <c r="F38" i="11"/>
  <c r="F37" i="11"/>
  <c r="F36" i="11"/>
  <c r="F35" i="11"/>
  <c r="F34" i="11"/>
  <c r="F33" i="11"/>
  <c r="F32" i="11"/>
  <c r="F31" i="11"/>
  <c r="F30" i="11"/>
  <c r="F29" i="11"/>
  <c r="F28" i="11"/>
  <c r="F27" i="11"/>
  <c r="F26" i="11"/>
  <c r="F25" i="11"/>
  <c r="F21" i="11"/>
  <c r="F20" i="11"/>
  <c r="F19" i="11"/>
  <c r="F88" i="11" s="1"/>
  <c r="L27" i="1" s="1"/>
  <c r="F18" i="11"/>
  <c r="J172" i="8"/>
  <c r="I172" i="8"/>
  <c r="K172" i="8"/>
  <c r="J171" i="8"/>
  <c r="I171" i="8"/>
  <c r="K171" i="8"/>
  <c r="J170" i="8"/>
  <c r="I170" i="8"/>
  <c r="K170" i="8"/>
  <c r="J169" i="8"/>
  <c r="I169" i="8"/>
  <c r="K169" i="8"/>
  <c r="J168" i="8"/>
  <c r="I168" i="8"/>
  <c r="K168" i="8"/>
  <c r="J167" i="8"/>
  <c r="I167" i="8"/>
  <c r="K167" i="8"/>
  <c r="J166" i="8"/>
  <c r="I166" i="8"/>
  <c r="K166" i="8"/>
  <c r="J165" i="8"/>
  <c r="I165" i="8"/>
  <c r="K165" i="8"/>
  <c r="J164" i="8"/>
  <c r="I164" i="8"/>
  <c r="K164" i="8"/>
  <c r="J163" i="8"/>
  <c r="I163" i="8"/>
  <c r="K163" i="8"/>
  <c r="J162" i="8"/>
  <c r="I162" i="8"/>
  <c r="K162" i="8"/>
  <c r="J161" i="8"/>
  <c r="I161" i="8"/>
  <c r="K161" i="8"/>
  <c r="J160" i="8"/>
  <c r="I160" i="8"/>
  <c r="K160" i="8"/>
  <c r="J159" i="8"/>
  <c r="I159" i="8"/>
  <c r="K159" i="8"/>
  <c r="J158" i="8"/>
  <c r="I158" i="8"/>
  <c r="K158" i="8"/>
  <c r="J157" i="8"/>
  <c r="I157" i="8"/>
  <c r="K157" i="8"/>
  <c r="J156" i="8"/>
  <c r="I156" i="8"/>
  <c r="K156" i="8"/>
  <c r="J155" i="8"/>
  <c r="I155" i="8"/>
  <c r="K155" i="8"/>
  <c r="J154" i="8"/>
  <c r="I154" i="8"/>
  <c r="K154" i="8"/>
  <c r="J153" i="8"/>
  <c r="I153" i="8"/>
  <c r="K153" i="8"/>
  <c r="J152" i="8"/>
  <c r="I152" i="8"/>
  <c r="K152" i="8"/>
  <c r="J151" i="8"/>
  <c r="I151" i="8"/>
  <c r="K151" i="8"/>
  <c r="J150" i="8"/>
  <c r="I150" i="8"/>
  <c r="K150" i="8"/>
  <c r="J149" i="8"/>
  <c r="I149" i="8"/>
  <c r="I141" i="8"/>
  <c r="K149" i="8"/>
  <c r="J148" i="8"/>
  <c r="I148" i="8"/>
  <c r="K148" i="8"/>
  <c r="J147" i="8"/>
  <c r="I147" i="8"/>
  <c r="K147" i="8"/>
  <c r="J146" i="8"/>
  <c r="I146" i="8"/>
  <c r="K146" i="8"/>
  <c r="J145" i="8"/>
  <c r="I145" i="8"/>
  <c r="K145" i="8"/>
  <c r="J144" i="8"/>
  <c r="I144" i="8"/>
  <c r="K144" i="8"/>
  <c r="J143" i="8"/>
  <c r="I143" i="8"/>
  <c r="K143" i="8"/>
  <c r="K141" i="8"/>
  <c r="J142" i="8"/>
  <c r="I142" i="8"/>
  <c r="K142" i="8"/>
  <c r="J141" i="8"/>
  <c r="J139" i="8"/>
  <c r="I139" i="8"/>
  <c r="K139" i="8"/>
  <c r="J138" i="8"/>
  <c r="I138" i="8"/>
  <c r="K138" i="8"/>
  <c r="J137" i="8"/>
  <c r="I137" i="8"/>
  <c r="K137" i="8"/>
  <c r="J136" i="8"/>
  <c r="I136" i="8"/>
  <c r="K136" i="8"/>
  <c r="J135" i="8"/>
  <c r="I135" i="8"/>
  <c r="K135" i="8"/>
  <c r="J134" i="8"/>
  <c r="J132" i="8" s="1"/>
  <c r="I134" i="8"/>
  <c r="K134" i="8"/>
  <c r="J133" i="8"/>
  <c r="I133" i="8"/>
  <c r="I132" i="8"/>
  <c r="K133" i="8"/>
  <c r="K131" i="8"/>
  <c r="K130" i="8" s="1"/>
  <c r="J131" i="8"/>
  <c r="J130" i="8"/>
  <c r="I131" i="8"/>
  <c r="I130" i="8"/>
  <c r="J129" i="8"/>
  <c r="I129" i="8"/>
  <c r="K129" i="8"/>
  <c r="J128" i="8"/>
  <c r="I128" i="8"/>
  <c r="K128" i="8"/>
  <c r="J127" i="8"/>
  <c r="I127" i="8"/>
  <c r="K127" i="8"/>
  <c r="J126" i="8"/>
  <c r="I126" i="8"/>
  <c r="K126" i="8"/>
  <c r="J125" i="8"/>
  <c r="I125" i="8"/>
  <c r="K125" i="8"/>
  <c r="J124" i="8"/>
  <c r="I124" i="8"/>
  <c r="K124" i="8"/>
  <c r="J123" i="8"/>
  <c r="I123" i="8"/>
  <c r="K123" i="8"/>
  <c r="J122" i="8"/>
  <c r="I122" i="8"/>
  <c r="K122" i="8"/>
  <c r="J121" i="8"/>
  <c r="I121" i="8"/>
  <c r="K121" i="8"/>
  <c r="J120" i="8"/>
  <c r="I120" i="8"/>
  <c r="K120" i="8"/>
  <c r="J119" i="8"/>
  <c r="I119" i="8"/>
  <c r="K119" i="8"/>
  <c r="J118" i="8"/>
  <c r="I118" i="8"/>
  <c r="K118" i="8"/>
  <c r="J117" i="8"/>
  <c r="I117" i="8"/>
  <c r="K117" i="8"/>
  <c r="J116" i="8"/>
  <c r="I116" i="8"/>
  <c r="K116" i="8"/>
  <c r="J115" i="8"/>
  <c r="I115" i="8"/>
  <c r="K115" i="8"/>
  <c r="J114" i="8"/>
  <c r="I114" i="8"/>
  <c r="K114" i="8"/>
  <c r="J113" i="8"/>
  <c r="I113" i="8"/>
  <c r="K113" i="8"/>
  <c r="J112" i="8"/>
  <c r="I112" i="8"/>
  <c r="K112" i="8"/>
  <c r="J111" i="8"/>
  <c r="I111" i="8"/>
  <c r="K111" i="8"/>
  <c r="J110" i="8"/>
  <c r="I110" i="8"/>
  <c r="K110" i="8"/>
  <c r="J109" i="8"/>
  <c r="I109" i="8"/>
  <c r="K109" i="8"/>
  <c r="J108" i="8"/>
  <c r="I108" i="8"/>
  <c r="K108" i="8"/>
  <c r="J107" i="8"/>
  <c r="I107" i="8"/>
  <c r="K107" i="8"/>
  <c r="J106" i="8"/>
  <c r="I106" i="8"/>
  <c r="K106" i="8"/>
  <c r="J105" i="8"/>
  <c r="I105" i="8"/>
  <c r="K105" i="8"/>
  <c r="J104" i="8"/>
  <c r="I104" i="8"/>
  <c r="K104" i="8"/>
  <c r="J103" i="8"/>
  <c r="I103" i="8"/>
  <c r="K103" i="8"/>
  <c r="J102" i="8"/>
  <c r="J100" i="8" s="1"/>
  <c r="I102" i="8"/>
  <c r="K102" i="8"/>
  <c r="J101" i="8"/>
  <c r="I101" i="8"/>
  <c r="I100" i="8"/>
  <c r="K101" i="8"/>
  <c r="J98" i="8"/>
  <c r="I98" i="8"/>
  <c r="K98" i="8"/>
  <c r="J97" i="8"/>
  <c r="I97" i="8"/>
  <c r="K97" i="8"/>
  <c r="J96" i="8"/>
  <c r="I96" i="8"/>
  <c r="K96" i="8"/>
  <c r="J95" i="8"/>
  <c r="I95" i="8"/>
  <c r="K95" i="8"/>
  <c r="J94" i="8"/>
  <c r="I94" i="8"/>
  <c r="K94" i="8"/>
  <c r="J93" i="8"/>
  <c r="I93" i="8"/>
  <c r="K93" i="8"/>
  <c r="J92" i="8"/>
  <c r="I92" i="8"/>
  <c r="K92" i="8"/>
  <c r="J91" i="8"/>
  <c r="I91" i="8"/>
  <c r="K91" i="8"/>
  <c r="J90" i="8"/>
  <c r="I90" i="8"/>
  <c r="K90" i="8"/>
  <c r="J89" i="8"/>
  <c r="I89" i="8"/>
  <c r="K89" i="8"/>
  <c r="J88" i="8"/>
  <c r="I88" i="8"/>
  <c r="K88" i="8"/>
  <c r="J87" i="8"/>
  <c r="I87" i="8"/>
  <c r="K87" i="8"/>
  <c r="J86" i="8"/>
  <c r="I86" i="8"/>
  <c r="K86" i="8"/>
  <c r="J85" i="8"/>
  <c r="I85" i="8"/>
  <c r="K85" i="8"/>
  <c r="J84" i="8"/>
  <c r="I84" i="8"/>
  <c r="K84" i="8"/>
  <c r="J83" i="8"/>
  <c r="I83" i="8"/>
  <c r="K83" i="8"/>
  <c r="J82" i="8"/>
  <c r="J80" i="8" s="1"/>
  <c r="I82" i="8"/>
  <c r="K82" i="8"/>
  <c r="J81" i="8"/>
  <c r="I81" i="8"/>
  <c r="I80" i="8"/>
  <c r="K81" i="8"/>
  <c r="K80" i="8"/>
  <c r="J78" i="8"/>
  <c r="I78" i="8"/>
  <c r="K78" i="8"/>
  <c r="J77" i="8"/>
  <c r="I77" i="8"/>
  <c r="K77" i="8"/>
  <c r="J76" i="8"/>
  <c r="I76" i="8"/>
  <c r="K76" i="8"/>
  <c r="J75" i="8"/>
  <c r="I75" i="8"/>
  <c r="K75" i="8"/>
  <c r="J74" i="8"/>
  <c r="I74" i="8"/>
  <c r="K74" i="8"/>
  <c r="J73" i="8"/>
  <c r="I73" i="8"/>
  <c r="K73" i="8"/>
  <c r="J72" i="8"/>
  <c r="I72" i="8"/>
  <c r="K72" i="8"/>
  <c r="J71" i="8"/>
  <c r="I71" i="8"/>
  <c r="K71" i="8"/>
  <c r="J70" i="8"/>
  <c r="I70" i="8"/>
  <c r="K70" i="8"/>
  <c r="J69" i="8"/>
  <c r="I69" i="8"/>
  <c r="K69" i="8"/>
  <c r="J68" i="8"/>
  <c r="I68" i="8"/>
  <c r="K68" i="8"/>
  <c r="J67" i="8"/>
  <c r="I67" i="8"/>
  <c r="K67" i="8"/>
  <c r="J66" i="8"/>
  <c r="I66" i="8"/>
  <c r="K66" i="8"/>
  <c r="J65" i="8"/>
  <c r="I65" i="8"/>
  <c r="K65" i="8"/>
  <c r="J64" i="8"/>
  <c r="I64" i="8"/>
  <c r="K64" i="8"/>
  <c r="J63" i="8"/>
  <c r="I63" i="8"/>
  <c r="K63" i="8"/>
  <c r="J62" i="8"/>
  <c r="I62" i="8"/>
  <c r="K62" i="8"/>
  <c r="J61" i="8"/>
  <c r="I61" i="8"/>
  <c r="K61" i="8"/>
  <c r="J60" i="8"/>
  <c r="I60" i="8"/>
  <c r="K60" i="8"/>
  <c r="J59" i="8"/>
  <c r="I59" i="8"/>
  <c r="K59" i="8"/>
  <c r="J58" i="8"/>
  <c r="I58" i="8"/>
  <c r="K58" i="8"/>
  <c r="J57" i="8"/>
  <c r="I57" i="8"/>
  <c r="K57" i="8"/>
  <c r="J56" i="8"/>
  <c r="I56" i="8"/>
  <c r="K56" i="8"/>
  <c r="J55" i="8"/>
  <c r="I55" i="8"/>
  <c r="K55" i="8"/>
  <c r="J54" i="8"/>
  <c r="I54" i="8"/>
  <c r="K54" i="8"/>
  <c r="J53" i="8"/>
  <c r="I53" i="8"/>
  <c r="K53" i="8"/>
  <c r="J52" i="8"/>
  <c r="I52" i="8"/>
  <c r="K52" i="8"/>
  <c r="J51" i="8"/>
  <c r="I51" i="8"/>
  <c r="K51" i="8"/>
  <c r="J50" i="8"/>
  <c r="I50" i="8"/>
  <c r="K50" i="8"/>
  <c r="J49" i="8"/>
  <c r="I49" i="8"/>
  <c r="K49" i="8"/>
  <c r="J48" i="8"/>
  <c r="I48" i="8"/>
  <c r="K48" i="8"/>
  <c r="J47" i="8"/>
  <c r="I47" i="8"/>
  <c r="K47" i="8"/>
  <c r="J46" i="8"/>
  <c r="I46" i="8"/>
  <c r="K46" i="8"/>
  <c r="J45" i="8"/>
  <c r="I45" i="8"/>
  <c r="K45" i="8"/>
  <c r="J44" i="8"/>
  <c r="I44" i="8"/>
  <c r="K44" i="8"/>
  <c r="J43" i="8"/>
  <c r="I43" i="8"/>
  <c r="K43" i="8"/>
  <c r="J42" i="8"/>
  <c r="I42" i="8"/>
  <c r="K42" i="8"/>
  <c r="J41" i="8"/>
  <c r="I41" i="8"/>
  <c r="K41" i="8"/>
  <c r="J40" i="8"/>
  <c r="I40" i="8"/>
  <c r="K40" i="8"/>
  <c r="J39" i="8"/>
  <c r="I39" i="8"/>
  <c r="K39" i="8"/>
  <c r="J38" i="8"/>
  <c r="I38" i="8"/>
  <c r="K38" i="8"/>
  <c r="J37" i="8"/>
  <c r="I37" i="8"/>
  <c r="K37" i="8"/>
  <c r="J36" i="8"/>
  <c r="I36" i="8"/>
  <c r="K36" i="8"/>
  <c r="J35" i="8"/>
  <c r="I35" i="8"/>
  <c r="K35" i="8"/>
  <c r="J34" i="8"/>
  <c r="I34" i="8"/>
  <c r="K34" i="8"/>
  <c r="J33" i="8"/>
  <c r="I33" i="8"/>
  <c r="K33" i="8"/>
  <c r="J32" i="8"/>
  <c r="I32" i="8"/>
  <c r="K32" i="8"/>
  <c r="J31" i="8"/>
  <c r="I31" i="8"/>
  <c r="K31" i="8"/>
  <c r="J30" i="8"/>
  <c r="I30" i="8"/>
  <c r="K30" i="8"/>
  <c r="J29" i="8"/>
  <c r="I29" i="8"/>
  <c r="K29" i="8"/>
  <c r="J28" i="8"/>
  <c r="I28" i="8"/>
  <c r="K28" i="8"/>
  <c r="J27" i="8"/>
  <c r="I27" i="8"/>
  <c r="K27" i="8"/>
  <c r="J26" i="8"/>
  <c r="I26" i="8"/>
  <c r="K26" i="8"/>
  <c r="J25" i="8"/>
  <c r="I25" i="8"/>
  <c r="K25" i="8"/>
  <c r="J24" i="8"/>
  <c r="I24" i="8"/>
  <c r="K24" i="8"/>
  <c r="J23" i="8"/>
  <c r="I23" i="8"/>
  <c r="K23" i="8"/>
  <c r="J22" i="8"/>
  <c r="I22" i="8"/>
  <c r="K22" i="8"/>
  <c r="J21" i="8"/>
  <c r="I21" i="8"/>
  <c r="K21" i="8"/>
  <c r="J20" i="8"/>
  <c r="I20" i="8"/>
  <c r="K20" i="8"/>
  <c r="J19" i="8"/>
  <c r="I19" i="8"/>
  <c r="K19" i="8"/>
  <c r="J18" i="8"/>
  <c r="I18" i="8"/>
  <c r="K18" i="8"/>
  <c r="J17" i="8"/>
  <c r="I17" i="8"/>
  <c r="K17" i="8"/>
  <c r="J16" i="8"/>
  <c r="I16" i="8"/>
  <c r="K16" i="8"/>
  <c r="J15" i="8"/>
  <c r="I15" i="8"/>
  <c r="K15" i="8"/>
  <c r="J14" i="8"/>
  <c r="J13" i="8" s="1"/>
  <c r="I14" i="8"/>
  <c r="I13" i="8"/>
  <c r="K14" i="8"/>
  <c r="K13" i="8" s="1"/>
  <c r="K11" i="8" s="1"/>
  <c r="L29" i="1" s="1"/>
  <c r="H27" i="10"/>
  <c r="F27" i="10"/>
  <c r="H26" i="10"/>
  <c r="F26" i="10"/>
  <c r="H25" i="10"/>
  <c r="F25" i="10"/>
  <c r="H24" i="10"/>
  <c r="F24" i="10"/>
  <c r="H23" i="10"/>
  <c r="F23" i="10"/>
  <c r="H22" i="10"/>
  <c r="F22" i="10"/>
  <c r="H31" i="10"/>
  <c r="H21" i="10"/>
  <c r="F21" i="10"/>
  <c r="H20" i="10"/>
  <c r="H32" i="10" s="1"/>
  <c r="F20" i="10"/>
  <c r="H18" i="10"/>
  <c r="F18" i="10"/>
  <c r="H17" i="10"/>
  <c r="F17" i="10"/>
  <c r="H16" i="10"/>
  <c r="F16" i="10"/>
  <c r="H15" i="10"/>
  <c r="F15" i="10"/>
  <c r="H14" i="10"/>
  <c r="F14" i="10"/>
  <c r="H13" i="10"/>
  <c r="F13" i="10"/>
  <c r="H12" i="10"/>
  <c r="F12" i="10"/>
  <c r="H11" i="10"/>
  <c r="F11" i="10"/>
  <c r="H29" i="10" s="1"/>
  <c r="H10" i="10"/>
  <c r="H30" i="10" s="1"/>
  <c r="F10" i="10"/>
  <c r="H85" i="9"/>
  <c r="F85" i="9"/>
  <c r="H84" i="9"/>
  <c r="F84" i="9"/>
  <c r="H83" i="9"/>
  <c r="F83" i="9"/>
  <c r="H82" i="9"/>
  <c r="F82" i="9"/>
  <c r="H81" i="9"/>
  <c r="F81" i="9"/>
  <c r="H80" i="9"/>
  <c r="F80" i="9"/>
  <c r="H79" i="9"/>
  <c r="F79" i="9"/>
  <c r="H78" i="9"/>
  <c r="F78" i="9"/>
  <c r="H77" i="9"/>
  <c r="F77" i="9"/>
  <c r="H76" i="9"/>
  <c r="F76" i="9"/>
  <c r="H75" i="9"/>
  <c r="F75" i="9"/>
  <c r="H74" i="9"/>
  <c r="F74" i="9"/>
  <c r="H73" i="9"/>
  <c r="F73" i="9"/>
  <c r="H72" i="9"/>
  <c r="F72" i="9"/>
  <c r="H71" i="9"/>
  <c r="F71" i="9"/>
  <c r="H70" i="9"/>
  <c r="F70" i="9"/>
  <c r="H69" i="9"/>
  <c r="F69" i="9"/>
  <c r="H68" i="9"/>
  <c r="F68" i="9"/>
  <c r="H67" i="9"/>
  <c r="F67" i="9"/>
  <c r="H66" i="9"/>
  <c r="F66" i="9"/>
  <c r="H65" i="9"/>
  <c r="F65" i="9"/>
  <c r="H64" i="9"/>
  <c r="F64" i="9"/>
  <c r="H63" i="9"/>
  <c r="F63" i="9"/>
  <c r="H61" i="9"/>
  <c r="F61" i="9"/>
  <c r="H60" i="9"/>
  <c r="F60" i="9"/>
  <c r="H58" i="9"/>
  <c r="F58" i="9"/>
  <c r="H57" i="9"/>
  <c r="F57" i="9"/>
  <c r="H56" i="9"/>
  <c r="F56" i="9"/>
  <c r="H55" i="9"/>
  <c r="F55" i="9"/>
  <c r="H54" i="9"/>
  <c r="F54" i="9"/>
  <c r="H53" i="9"/>
  <c r="F53" i="9"/>
  <c r="H52" i="9"/>
  <c r="F52" i="9"/>
  <c r="H51" i="9"/>
  <c r="F51" i="9"/>
  <c r="H50" i="9"/>
  <c r="F50" i="9"/>
  <c r="H49" i="9"/>
  <c r="F49" i="9"/>
  <c r="H48" i="9"/>
  <c r="F48" i="9"/>
  <c r="H47" i="9"/>
  <c r="F47" i="9"/>
  <c r="H45" i="9"/>
  <c r="F45" i="9"/>
  <c r="H44" i="9"/>
  <c r="F44" i="9"/>
  <c r="H43" i="9"/>
  <c r="F43" i="9"/>
  <c r="H42" i="9"/>
  <c r="F42" i="9"/>
  <c r="H41" i="9"/>
  <c r="F41" i="9"/>
  <c r="H40" i="9"/>
  <c r="F40" i="9"/>
  <c r="H39" i="9"/>
  <c r="H90" i="9" s="1"/>
  <c r="F39" i="9"/>
  <c r="H89" i="9" s="1"/>
  <c r="H37" i="9"/>
  <c r="F37" i="9"/>
  <c r="H36" i="9"/>
  <c r="F36" i="9"/>
  <c r="H35" i="9"/>
  <c r="F35" i="9"/>
  <c r="H34" i="9"/>
  <c r="F34" i="9"/>
  <c r="H33" i="9"/>
  <c r="F33" i="9"/>
  <c r="H32" i="9"/>
  <c r="F32" i="9"/>
  <c r="H31" i="9"/>
  <c r="F31" i="9"/>
  <c r="H30" i="9"/>
  <c r="F30" i="9"/>
  <c r="H29" i="9"/>
  <c r="F29" i="9"/>
  <c r="H28" i="9"/>
  <c r="F28" i="9"/>
  <c r="H27" i="9"/>
  <c r="F27" i="9"/>
  <c r="H26" i="9"/>
  <c r="F26" i="9"/>
  <c r="H25" i="9"/>
  <c r="F25" i="9"/>
  <c r="H24" i="9"/>
  <c r="F24" i="9"/>
  <c r="H23" i="9"/>
  <c r="F23" i="9"/>
  <c r="H22" i="9"/>
  <c r="F22" i="9"/>
  <c r="H21" i="9"/>
  <c r="F21" i="9"/>
  <c r="H20" i="9"/>
  <c r="F20" i="9"/>
  <c r="H19" i="9"/>
  <c r="F19" i="9"/>
  <c r="H18" i="9"/>
  <c r="F18" i="9"/>
  <c r="H17" i="9"/>
  <c r="F17" i="9"/>
  <c r="H16" i="9"/>
  <c r="F16" i="9"/>
  <c r="H15" i="9"/>
  <c r="F15" i="9"/>
  <c r="H14" i="9"/>
  <c r="F14" i="9"/>
  <c r="H13" i="9"/>
  <c r="F13" i="9"/>
  <c r="H12" i="9"/>
  <c r="F12" i="9"/>
  <c r="H11" i="9"/>
  <c r="F11" i="9"/>
  <c r="H10" i="9"/>
  <c r="F10" i="9"/>
  <c r="H9" i="9"/>
  <c r="H88" i="9" s="1"/>
  <c r="F9" i="9"/>
  <c r="H87" i="9"/>
  <c r="G96" i="7"/>
  <c r="G95" i="7"/>
  <c r="G94" i="7"/>
  <c r="G93" i="7"/>
  <c r="G92" i="7"/>
  <c r="G91" i="7"/>
  <c r="G90" i="7"/>
  <c r="G89" i="7"/>
  <c r="G97" i="7" s="1"/>
  <c r="G84" i="7"/>
  <c r="G83" i="7"/>
  <c r="G82" i="7"/>
  <c r="G81" i="7"/>
  <c r="G80" i="7"/>
  <c r="G79" i="7"/>
  <c r="G78" i="7"/>
  <c r="G77" i="7"/>
  <c r="G76" i="7"/>
  <c r="G75" i="7"/>
  <c r="G74" i="7"/>
  <c r="G73" i="7"/>
  <c r="G85" i="7" s="1"/>
  <c r="G70" i="7"/>
  <c r="G69" i="7"/>
  <c r="G68" i="7"/>
  <c r="G67" i="7"/>
  <c r="G66" i="7"/>
  <c r="G65" i="7"/>
  <c r="G64" i="7"/>
  <c r="G63" i="7"/>
  <c r="G62" i="7"/>
  <c r="G61" i="7"/>
  <c r="G60" i="7"/>
  <c r="G59" i="7"/>
  <c r="G58" i="7"/>
  <c r="G71" i="7" s="1"/>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55" i="7" s="1"/>
  <c r="G110" i="5"/>
  <c r="G109" i="5"/>
  <c r="G108" i="5"/>
  <c r="G107" i="5"/>
  <c r="G106" i="5"/>
  <c r="G105" i="5"/>
  <c r="G104" i="5"/>
  <c r="G103" i="5"/>
  <c r="G111" i="5" s="1"/>
  <c r="G100" i="5"/>
  <c r="G99" i="5"/>
  <c r="G98" i="5"/>
  <c r="G97" i="5"/>
  <c r="G96" i="5"/>
  <c r="G95" i="5"/>
  <c r="G94" i="5"/>
  <c r="G93" i="5"/>
  <c r="G101" i="5" s="1"/>
  <c r="G92" i="5"/>
  <c r="G89" i="5"/>
  <c r="G88" i="5"/>
  <c r="G87" i="5"/>
  <c r="G86" i="5"/>
  <c r="G85" i="5"/>
  <c r="G84" i="5"/>
  <c r="G83" i="5"/>
  <c r="G82" i="5"/>
  <c r="G90" i="5" s="1"/>
  <c r="G79" i="5"/>
  <c r="G78" i="5"/>
  <c r="G77" i="5"/>
  <c r="G76" i="5"/>
  <c r="G75" i="5"/>
  <c r="G74" i="5"/>
  <c r="G73" i="5"/>
  <c r="G72" i="5"/>
  <c r="G71" i="5"/>
  <c r="G70" i="5"/>
  <c r="G80" i="5" s="1"/>
  <c r="G69" i="5"/>
  <c r="G68"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65" i="5" s="1"/>
  <c r="G12" i="5"/>
  <c r="G11" i="5"/>
  <c r="G116" i="4"/>
  <c r="G136" i="4"/>
  <c r="G135" i="4"/>
  <c r="G134" i="4"/>
  <c r="G133" i="4"/>
  <c r="G132" i="4"/>
  <c r="G131" i="4"/>
  <c r="G130" i="4"/>
  <c r="G129" i="4"/>
  <c r="G137" i="4" s="1"/>
  <c r="G128" i="4"/>
  <c r="G127" i="4"/>
  <c r="G126" i="4"/>
  <c r="G125" i="4"/>
  <c r="G124" i="4"/>
  <c r="G120" i="4"/>
  <c r="G119" i="4"/>
  <c r="G118" i="4"/>
  <c r="G117" i="4"/>
  <c r="G115" i="4"/>
  <c r="G114" i="4"/>
  <c r="G113" i="4"/>
  <c r="G112" i="4"/>
  <c r="G111" i="4"/>
  <c r="G121" i="4" s="1"/>
  <c r="G110" i="4"/>
  <c r="G109" i="4"/>
  <c r="G108" i="4"/>
  <c r="G107" i="4"/>
  <c r="G106"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03" i="4" s="1"/>
  <c r="G14" i="4"/>
  <c r="G13" i="4"/>
  <c r="G12" i="4"/>
  <c r="G11" i="4"/>
  <c r="G15" i="4" s="1"/>
  <c r="I11" i="8"/>
  <c r="K100" i="8"/>
  <c r="K132" i="8"/>
  <c r="J57" i="12"/>
  <c r="J80" i="12"/>
  <c r="J85" i="12"/>
  <c r="J94" i="12"/>
  <c r="J19" i="12"/>
  <c r="J25" i="12"/>
  <c r="J29" i="12"/>
  <c r="J36" i="12"/>
  <c r="J42" i="12"/>
  <c r="J47" i="12"/>
  <c r="J105" i="12"/>
  <c r="J139" i="12"/>
  <c r="J112" i="12"/>
  <c r="J87" i="12"/>
  <c r="J97" i="12"/>
  <c r="J27" i="12"/>
  <c r="J39" i="12"/>
  <c r="J44" i="12"/>
  <c r="J67" i="12"/>
  <c r="J10" i="12"/>
  <c r="J15" i="12"/>
  <c r="J63" i="12"/>
  <c r="J68" i="12"/>
  <c r="J109" i="12"/>
  <c r="J128" i="12"/>
  <c r="J7" i="12"/>
  <c r="J43" i="12"/>
  <c r="J59" i="12"/>
  <c r="J70" i="12"/>
  <c r="J86" i="12"/>
  <c r="J91" i="12"/>
  <c r="J78" i="12"/>
  <c r="J17" i="12"/>
  <c r="J23" i="12"/>
  <c r="J33" i="12"/>
  <c r="J102" i="12"/>
  <c r="J56" i="12"/>
  <c r="J62" i="12"/>
  <c r="J74" i="12"/>
  <c r="J79" i="12"/>
  <c r="J84" i="12"/>
  <c r="J88" i="12"/>
  <c r="J98" i="12"/>
  <c r="J107" i="12"/>
  <c r="J113" i="12"/>
  <c r="J132" i="12"/>
  <c r="J12" i="12"/>
  <c r="J50" i="12"/>
  <c r="J64" i="12"/>
  <c r="J75" i="12"/>
  <c r="J89" i="12"/>
  <c r="J110" i="12"/>
  <c r="J143" i="12"/>
  <c r="J135" i="12"/>
  <c r="J140" i="12"/>
  <c r="J92" i="12"/>
  <c r="F150" i="12"/>
  <c r="J150" i="12" s="1"/>
  <c r="F151" i="12"/>
  <c r="J151" i="12" s="1"/>
  <c r="J11" i="12"/>
  <c r="J28" i="12"/>
  <c r="J93" i="12"/>
  <c r="J123" i="12"/>
  <c r="J137" i="12"/>
  <c r="J5" i="12"/>
  <c r="H30" i="13" l="1"/>
  <c r="H13" i="13"/>
  <c r="H481" i="13"/>
  <c r="J38" i="12"/>
  <c r="J117" i="12"/>
  <c r="J9" i="12"/>
  <c r="J13" i="12"/>
  <c r="J34" i="12"/>
  <c r="J16" i="12"/>
  <c r="J148" i="12" s="1"/>
  <c r="J65" i="12"/>
  <c r="J72" i="12"/>
  <c r="J99" i="12"/>
  <c r="J133" i="12"/>
  <c r="J138" i="12"/>
  <c r="J145" i="12"/>
  <c r="R29" i="1"/>
  <c r="J11" i="8"/>
  <c r="H38" i="10"/>
  <c r="H31" i="1" s="1"/>
  <c r="R31" i="1" s="1"/>
  <c r="H99" i="9"/>
  <c r="H30" i="1" s="1"/>
  <c r="R30" i="1" s="1"/>
  <c r="G98" i="7"/>
  <c r="G7" i="7"/>
  <c r="H28" i="1" s="1"/>
  <c r="R28" i="1" s="1"/>
  <c r="G112" i="5"/>
  <c r="G7" i="5"/>
  <c r="H27" i="1" s="1"/>
  <c r="R27" i="1" s="1"/>
  <c r="G138" i="4"/>
  <c r="G7" i="4" s="1"/>
  <c r="H26" i="1" s="1"/>
  <c r="H508" i="13" l="1"/>
  <c r="L26" i="1" s="1"/>
  <c r="R26" i="1" s="1"/>
  <c r="F152" i="12"/>
  <c r="J152" i="12" s="1"/>
  <c r="J153" i="12" s="1"/>
  <c r="H34" i="1"/>
  <c r="F158" i="12" l="1"/>
  <c r="J158" i="12" s="1"/>
  <c r="F157" i="12"/>
  <c r="J157" i="12" s="1"/>
  <c r="J168" i="12" s="1"/>
  <c r="J170" i="12" s="1"/>
  <c r="L32" i="1" s="1"/>
  <c r="R32" i="1" l="1"/>
  <c r="R34" i="1" s="1"/>
  <c r="R36" i="1" s="1"/>
  <c r="R38" i="1" s="1"/>
  <c r="L34" i="1"/>
</calcChain>
</file>

<file path=xl/sharedStrings.xml><?xml version="1.0" encoding="utf-8"?>
<sst xmlns="http://schemas.openxmlformats.org/spreadsheetml/2006/main" count="5714" uniqueCount="2574">
  <si>
    <t>KRYCÍ LIST ROZPOČTU</t>
  </si>
  <si>
    <t>Název stavby</t>
  </si>
  <si>
    <t>Rozšíření a úprava  železničního stáčiště, Sklad PHM Hněvice</t>
  </si>
  <si>
    <t>JKSO</t>
  </si>
  <si>
    <t>Název objektu</t>
  </si>
  <si>
    <t>EČO</t>
  </si>
  <si>
    <t xml:space="preserve">   </t>
  </si>
  <si>
    <t>Místo</t>
  </si>
  <si>
    <t>Sklad PHM Hněvice</t>
  </si>
  <si>
    <t>IČO</t>
  </si>
  <si>
    <t>DIČ</t>
  </si>
  <si>
    <t>Objednatel</t>
  </si>
  <si>
    <t xml:space="preserve">Čepro a.s.   </t>
  </si>
  <si>
    <t>Projektant</t>
  </si>
  <si>
    <t xml:space="preserve">IP Projekt a.s.   </t>
  </si>
  <si>
    <t>Zhotovitel</t>
  </si>
  <si>
    <t>Zpracoval</t>
  </si>
  <si>
    <t>Rozpočet číslo</t>
  </si>
  <si>
    <t>Dne</t>
  </si>
  <si>
    <t>CZ-CPV</t>
  </si>
  <si>
    <t>30.03.2023</t>
  </si>
  <si>
    <t>CZ-CPA</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</si>
  <si>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</si>
  <si>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</si>
  <si>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</si>
  <si>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</si>
  <si>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</si>
  <si>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</si>
  <si>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</si>
  <si>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</si>
  <si>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</si>
  <si>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B</t>
  </si>
  <si>
    <t>C</t>
  </si>
  <si>
    <t>1</t>
  </si>
  <si>
    <t>HSV</t>
  </si>
  <si>
    <t>Dodávky</t>
  </si>
  <si>
    <t>8</t>
  </si>
  <si>
    <t>13</t>
  </si>
  <si>
    <t xml:space="preserve">Zařízení staveniště   </t>
  </si>
  <si>
    <t>2</t>
  </si>
  <si>
    <t>Montáž</t>
  </si>
  <si>
    <t>9</t>
  </si>
  <si>
    <t>14</t>
  </si>
  <si>
    <t xml:space="preserve">Projektové práce   </t>
  </si>
  <si>
    <t>3</t>
  </si>
  <si>
    <t>PSV</t>
  </si>
  <si>
    <t>10</t>
  </si>
  <si>
    <t>15</t>
  </si>
  <si>
    <t xml:space="preserve">Územní vlivy   </t>
  </si>
  <si>
    <t>4</t>
  </si>
  <si>
    <t>11</t>
  </si>
  <si>
    <t>16</t>
  </si>
  <si>
    <t xml:space="preserve">Provozní vlivy   </t>
  </si>
  <si>
    <t>5</t>
  </si>
  <si>
    <t>17</t>
  </si>
  <si>
    <t>6</t>
  </si>
  <si>
    <t>18</t>
  </si>
  <si>
    <t>7</t>
  </si>
  <si>
    <t>12</t>
  </si>
  <si>
    <t>19</t>
  </si>
  <si>
    <t>20</t>
  </si>
  <si>
    <t>HZS</t>
  </si>
  <si>
    <t>21</t>
  </si>
  <si>
    <t>22</t>
  </si>
  <si>
    <t>Ostatní náklady</t>
  </si>
  <si>
    <t>D</t>
  </si>
  <si>
    <t>Celkem bez DPH</t>
  </si>
  <si>
    <t>%</t>
  </si>
  <si>
    <t>E</t>
  </si>
  <si>
    <t>ROZPOČET S VÝKAZEM VÝMĚR</t>
  </si>
  <si>
    <t>Stavba:   Rozšíření a úprava  železničního stáčiště, Sklad PHM Hněvice</t>
  </si>
  <si>
    <t>Objednatel:   Čepro a.s.</t>
  </si>
  <si>
    <t xml:space="preserve">Zhotovitel:   </t>
  </si>
  <si>
    <t>Zpracoval:   Fidler</t>
  </si>
  <si>
    <t>Místo:   Sklad PHM Hněvice</t>
  </si>
  <si>
    <t>Datum:   30. 3. 2023</t>
  </si>
  <si>
    <t>Č.</t>
  </si>
  <si>
    <t>KCN</t>
  </si>
  <si>
    <t>Kód položky</t>
  </si>
  <si>
    <t>Popis</t>
  </si>
  <si>
    <t>MJ</t>
  </si>
  <si>
    <t>Množství celkem</t>
  </si>
  <si>
    <t>Cena jednotková</t>
  </si>
  <si>
    <t>Cena celkem</t>
  </si>
  <si>
    <t xml:space="preserve">Práce a dodávky HSV   </t>
  </si>
  <si>
    <t xml:space="preserve">Zemní práce   </t>
  </si>
  <si>
    <t>R</t>
  </si>
  <si>
    <t>111201101</t>
  </si>
  <si>
    <t xml:space="preserve">Odstranění křovin a stromů průměru kmene do 100 mm i s kořeny z celkové plochy do 1000 m2   </t>
  </si>
  <si>
    <t>m2</t>
  </si>
  <si>
    <t>122101101</t>
  </si>
  <si>
    <t xml:space="preserve">Odkopávky a prokopávky nezapažené v hornině tř. 1 a 2 objem do 100 m3   </t>
  </si>
  <si>
    <t>m3</t>
  </si>
  <si>
    <t xml:space="preserve">"odkop stávajícího svahu" ((3*6)/2)*18   </t>
  </si>
  <si>
    <t xml:space="preserve">"výkop pro desku D1" 6*4*16   </t>
  </si>
  <si>
    <t xml:space="preserve">"výkop pro přístupový chodník" 1,6*9*0,3   </t>
  </si>
  <si>
    <t xml:space="preserve">"výkop pro zp. plochy" 8*2*0,3   </t>
  </si>
  <si>
    <t xml:space="preserve">"výkop pro zasak. jímku" 2*2*2,5   </t>
  </si>
  <si>
    <t xml:space="preserve">Součet   </t>
  </si>
  <si>
    <t>132201101</t>
  </si>
  <si>
    <t xml:space="preserve">Hloubení rýh š do 600 mm v hornině tř. 3 objemu do 100 m3   </t>
  </si>
  <si>
    <t xml:space="preserve">1.1*7,5*0,4   </t>
  </si>
  <si>
    <t>167101101</t>
  </si>
  <si>
    <t xml:space="preserve">Nakládání výkopku z hornin tř. 1 až 4 do 100 m3   </t>
  </si>
  <si>
    <t>171101101</t>
  </si>
  <si>
    <t xml:space="preserve">Uložení sypaniny z hornin soudržných do násypů zhutněných na 95 % PS   </t>
  </si>
  <si>
    <t xml:space="preserve">(6*3,1)*16,5   </t>
  </si>
  <si>
    <t>171151101</t>
  </si>
  <si>
    <t xml:space="preserve">Hutnění boků násypů pro jakýkoliv sklon a míru zhutnění svahu   </t>
  </si>
  <si>
    <t>171151213</t>
  </si>
  <si>
    <t xml:space="preserve">Strmý svah vyztužením zeminy zatravněnou ocelovou sítí pohled svah přes 4 m do 6 m   </t>
  </si>
  <si>
    <t>174101101</t>
  </si>
  <si>
    <t xml:space="preserve">Zásyp jam, šachet rýh nebo kolem objektů sypaninou se zhutněním   </t>
  </si>
  <si>
    <t>181301101</t>
  </si>
  <si>
    <t xml:space="preserve">Rozprostření ornice tl vrstvy do 100 mm pl do 500 m2 v rovině nebo ve svahu do 1:5   </t>
  </si>
  <si>
    <t>181951101</t>
  </si>
  <si>
    <t xml:space="preserve">Úprava pláně v hornině tř. 1 až 4 bez zhutnění   </t>
  </si>
  <si>
    <t>182601111</t>
  </si>
  <si>
    <t xml:space="preserve">Obrovnávka svahů násypů sypaných z kamene tl do 500 mm   </t>
  </si>
  <si>
    <t xml:space="preserve">"Stěny vsakovací jímky"(2,2*1,2)*4   </t>
  </si>
  <si>
    <t xml:space="preserve">"dno" 2,2*2,2   </t>
  </si>
  <si>
    <t xml:space="preserve">Zakládání   </t>
  </si>
  <si>
    <t>271532213</t>
  </si>
  <si>
    <t xml:space="preserve">Podsyp pod základové konstrukce se zhutněním z hrubého kameniva frakce 8 až 16 mm   </t>
  </si>
  <si>
    <t xml:space="preserve">(5,5*7,5)*0,2   </t>
  </si>
  <si>
    <t>271562211</t>
  </si>
  <si>
    <t xml:space="preserve">Podsyp pod základové konstrukce se zhutněním z drobného kameniva frakce 0 až 4 mm   </t>
  </si>
  <si>
    <t xml:space="preserve">(5,5*7,5)*0,05   </t>
  </si>
  <si>
    <t>272311511</t>
  </si>
  <si>
    <t xml:space="preserve">Základové klenby prokládané kamenem z betonu tř. C 12/15   </t>
  </si>
  <si>
    <t xml:space="preserve">"podkladní beton" (7,5*5,5)*0,05   </t>
  </si>
  <si>
    <t xml:space="preserve">"podkladní beton stěna" (2,5*0,7)*0,05   </t>
  </si>
  <si>
    <t>273322611</t>
  </si>
  <si>
    <t xml:space="preserve">Základové desky ze ŽB se zvýšenými nároky na prostředí tř. C 30/37   </t>
  </si>
  <si>
    <t xml:space="preserve">"deska D1" 5*7*0,4   </t>
  </si>
  <si>
    <t>273351215</t>
  </si>
  <si>
    <t xml:space="preserve">Zřízení bednění stěn základových desek   </t>
  </si>
  <si>
    <t xml:space="preserve">(5+5+7+7+2,7+2,5+0,4)*0,5   </t>
  </si>
  <si>
    <t>273351216</t>
  </si>
  <si>
    <t xml:space="preserve">Odstranění bednění stěn základových desek   </t>
  </si>
  <si>
    <t>273361821</t>
  </si>
  <si>
    <t xml:space="preserve">Výztuž základových desek betonářskou ocelí 10 505 (R)   </t>
  </si>
  <si>
    <t>t</t>
  </si>
  <si>
    <t>279322512</t>
  </si>
  <si>
    <t xml:space="preserve">Základová zeď ze ŽB odolného proti agresivnímu prostředí tř. C 30/37 bez výztuže   </t>
  </si>
  <si>
    <t xml:space="preserve">((3,8+1,1)*5,5)*0,4   </t>
  </si>
  <si>
    <t>279351105</t>
  </si>
  <si>
    <t xml:space="preserve">Zřízení bednění základových zdí oboustranné   </t>
  </si>
  <si>
    <t xml:space="preserve">2,8*5,5   </t>
  </si>
  <si>
    <t>279351106</t>
  </si>
  <si>
    <t xml:space="preserve">Odstranění bednění základových zdí oboustranné   </t>
  </si>
  <si>
    <t>279361821</t>
  </si>
  <si>
    <t xml:space="preserve">Výztuž základových zdí nosných betonářskou ocelí 10 505   </t>
  </si>
  <si>
    <t xml:space="preserve">Svislé a kompletní konstrukce   </t>
  </si>
  <si>
    <t>311101212</t>
  </si>
  <si>
    <t xml:space="preserve">Vytvoření prostupů do 0,05 m2 ve zdech nosných osazením vložek z trub, dílců, tvarovek   </t>
  </si>
  <si>
    <t>m</t>
  </si>
  <si>
    <t xml:space="preserve">2+5   </t>
  </si>
  <si>
    <t>286</t>
  </si>
  <si>
    <t>286111200</t>
  </si>
  <si>
    <t xml:space="preserve">trubka kanalizační hladká hrdlovaná D 160 x 3,6 x 5000 mm   </t>
  </si>
  <si>
    <t>kus</t>
  </si>
  <si>
    <t>28611R210</t>
  </si>
  <si>
    <t xml:space="preserve">ocelová průchodka dle specifikace s přírubami - prostup potrubí   </t>
  </si>
  <si>
    <t>311231117</t>
  </si>
  <si>
    <t xml:space="preserve">Zdivo nosné z cihel dl 290 mm pevnosti P 7 až 15 na SMS 10 MPa   </t>
  </si>
  <si>
    <t xml:space="preserve">"zazdění čel stáčecího kanálu" ((2,4*2,2)*0,3)*2   </t>
  </si>
  <si>
    <t>382413122</t>
  </si>
  <si>
    <t xml:space="preserve">Osazení monolitické železobetonové  jímky o objemu do 20000 l   </t>
  </si>
  <si>
    <t>562</t>
  </si>
  <si>
    <t>562301020</t>
  </si>
  <si>
    <t xml:space="preserve">vlez do nádrže hranatý NPZB 600 x 600 mm   </t>
  </si>
  <si>
    <t>562301060</t>
  </si>
  <si>
    <t xml:space="preserve">vstupní otvory do nádrže pro potrubí od průměru 32 do 110 mm   </t>
  </si>
  <si>
    <t>562300290</t>
  </si>
  <si>
    <t xml:space="preserve">jímka monolitická železobetonová 2,4*2,4*1,4   </t>
  </si>
  <si>
    <t>56230R280</t>
  </si>
  <si>
    <t xml:space="preserve">zábradlí nádrže po obvodu   </t>
  </si>
  <si>
    <t>562300230</t>
  </si>
  <si>
    <t xml:space="preserve">zastřešení jímky ocelovou konstrukcí   </t>
  </si>
  <si>
    <t xml:space="preserve">Vodorovné konstrukce   </t>
  </si>
  <si>
    <t>433121121</t>
  </si>
  <si>
    <t xml:space="preserve">Osazení ŽB schodnic   </t>
  </si>
  <si>
    <t>593</t>
  </si>
  <si>
    <t>593737400</t>
  </si>
  <si>
    <t xml:space="preserve">schodnice venkovní DZH   </t>
  </si>
  <si>
    <t>451319779</t>
  </si>
  <si>
    <t xml:space="preserve">Příplatek za sklon nad 1:5 podkladu nebo lože z betonu   </t>
  </si>
  <si>
    <t xml:space="preserve">1,2*3,3   </t>
  </si>
  <si>
    <t>451577877</t>
  </si>
  <si>
    <t xml:space="preserve">Podklad nebo lože pod dlažbu vodorovný nebo do sklonu 1:5 ze štěrkopísku tl do 100 mm   </t>
  </si>
  <si>
    <t xml:space="preserve">"chodník" 1,2*9,2   </t>
  </si>
  <si>
    <t xml:space="preserve">"plocha"7*3,7   </t>
  </si>
  <si>
    <t xml:space="preserve">Komunikace pozemní   </t>
  </si>
  <si>
    <t>561121112</t>
  </si>
  <si>
    <t xml:space="preserve">Podklad z mechanicky zpevněné zeminy MZ tl 200 mm   </t>
  </si>
  <si>
    <t>583</t>
  </si>
  <si>
    <t>583336510</t>
  </si>
  <si>
    <t xml:space="preserve">kamenivo těžené hrubé  (Bratčice) frakce 8-16   </t>
  </si>
  <si>
    <t xml:space="preserve">(40*0,2)*1,9   </t>
  </si>
  <si>
    <t xml:space="preserve">Úpravy povrchů, podlahy a osazování výplní   </t>
  </si>
  <si>
    <t>612331141</t>
  </si>
  <si>
    <t xml:space="preserve">Cementová omítka štuková dvouvrstvá vnitřních stěn nanášená ručně   </t>
  </si>
  <si>
    <t xml:space="preserve">(2,4*2,2)*4   </t>
  </si>
  <si>
    <t>637311112</t>
  </si>
  <si>
    <t xml:space="preserve">Okapový chodník z betonových chodníkových obrubníků stojatých lože kamenivo   </t>
  </si>
  <si>
    <t>592</t>
  </si>
  <si>
    <t>592456010</t>
  </si>
  <si>
    <t xml:space="preserve">dlažba desková betonová 50x33x5 cm šedá   </t>
  </si>
  <si>
    <t xml:space="preserve">16,6*0,5   </t>
  </si>
  <si>
    <t>637411113</t>
  </si>
  <si>
    <t xml:space="preserve">Rigol tl do 25 cm z betonu tř. B 7,5 až C 8/10   </t>
  </si>
  <si>
    <t xml:space="preserve">16,5*0,7   </t>
  </si>
  <si>
    <t>592275880</t>
  </si>
  <si>
    <t xml:space="preserve">žlabovka betonová TBM-Q 67x33 x 6 cm   </t>
  </si>
  <si>
    <t xml:space="preserve">16,6*3   </t>
  </si>
  <si>
    <t xml:space="preserve">Ostatní konstrukce a práce, bourání   </t>
  </si>
  <si>
    <t>916231113</t>
  </si>
  <si>
    <t xml:space="preserve">Osazení chodníkového obrubníku betonového ležatého s boční opěrou do lože z betonu prostého   </t>
  </si>
  <si>
    <t xml:space="preserve">2,7+2+1,7+1,4+0,7+0,4+9,4+9,4   </t>
  </si>
  <si>
    <t>592174540</t>
  </si>
  <si>
    <t xml:space="preserve">obrubník betonový chodníkový ABO 011-19 100x15x25 cm, krajový   </t>
  </si>
  <si>
    <t>919726122</t>
  </si>
  <si>
    <t xml:space="preserve">Geotextilie pro ochranu, separaci a filtraci netkaná měrná hmotnost do 300 g/m2   </t>
  </si>
  <si>
    <t>941111111</t>
  </si>
  <si>
    <t xml:space="preserve">Montáž lešení řadového trubkového lehkého s podlahami zatížení do 200 kg/m2 š do 0,9 m v do 10 m   </t>
  </si>
  <si>
    <t xml:space="preserve">"prostorové lešení pro montáž ocelové konstrukce" 6000   </t>
  </si>
  <si>
    <t>941111211</t>
  </si>
  <si>
    <t xml:space="preserve">Příplatek k lešení řadovému trubkovému lehkému s podlahami š 0,9 m v 10 m za první a ZKD den použití   </t>
  </si>
  <si>
    <t>941211111</t>
  </si>
  <si>
    <t xml:space="preserve">Montáž lešení řadového rámového lehkého zatížení do 200 kg/m2 š do 0,9 m v do 10 m   </t>
  </si>
  <si>
    <t xml:space="preserve">(6*3)*2   </t>
  </si>
  <si>
    <t>941211211</t>
  </si>
  <si>
    <t xml:space="preserve">Příplatek k lešení řadovému rámovému lehkému š 0,9 m v do 25 m za první a ZKD den použití   </t>
  </si>
  <si>
    <t>941211811</t>
  </si>
  <si>
    <t xml:space="preserve">Demontáž lešení řadového rámového lehkého zatížení do 200 kg/m2 š do 0,9 m v do 10 m   </t>
  </si>
  <si>
    <t>941311811</t>
  </si>
  <si>
    <t xml:space="preserve">Demontáž lešení řadového modulového lehkého zatížení do 200 kg/m2 š do 0,9 m v do 10 m   </t>
  </si>
  <si>
    <t>952901221</t>
  </si>
  <si>
    <t xml:space="preserve">Vyčištění budov průmyslových objektů při jakékoliv výšce podlaží   </t>
  </si>
  <si>
    <t>953311111</t>
  </si>
  <si>
    <t xml:space="preserve">Vložky do svislých dilatačních spár z izolačních korkových desek tl 30 mm   </t>
  </si>
  <si>
    <t xml:space="preserve">3,7*0,3   </t>
  </si>
  <si>
    <t>953312123</t>
  </si>
  <si>
    <t xml:space="preserve">Vložky do svislých dilatačních spár z extrudovaných polystyrénových desek tl 30 mm   </t>
  </si>
  <si>
    <t>962031133</t>
  </si>
  <si>
    <t xml:space="preserve">Bourání příček z cihel pálených na MVC tl do 150 mm   </t>
  </si>
  <si>
    <t xml:space="preserve">"konce stáčecího kanálu" (2,4*2,2)*2   </t>
  </si>
  <si>
    <t>985139111</t>
  </si>
  <si>
    <t xml:space="preserve">Příplatek k očištění ploch za práci ve stísněném prostoru   </t>
  </si>
  <si>
    <t>997</t>
  </si>
  <si>
    <t xml:space="preserve">Přesun sutě   </t>
  </si>
  <si>
    <t>997013111</t>
  </si>
  <si>
    <t xml:space="preserve">Vnitrostaveništní doprava suti a vybouraných hmot pro budovy v do 6 m s použitím mechanizace   </t>
  </si>
  <si>
    <t>997013211</t>
  </si>
  <si>
    <t xml:space="preserve">Vnitrostaveništní doprava suti a vybouraných hmot pro budovy v do 6 m ručně   </t>
  </si>
  <si>
    <t>997013822</t>
  </si>
  <si>
    <t xml:space="preserve">Poplatek za uložení stavebního odpadu s oleji nebo ropnými látkami na skládce (skládkovné)   </t>
  </si>
  <si>
    <t>997013831</t>
  </si>
  <si>
    <t xml:space="preserve">Poplatek za uložení stavebního směsného odpadu na skládce (skládkovné)   </t>
  </si>
  <si>
    <t>998</t>
  </si>
  <si>
    <t xml:space="preserve">Přesun hmot   </t>
  </si>
  <si>
    <t>998021021</t>
  </si>
  <si>
    <t xml:space="preserve">Přesun hmot pro haly s nosnou kcí zděnou nebo monolitickou v do 20 m   </t>
  </si>
  <si>
    <t>998021024</t>
  </si>
  <si>
    <t xml:space="preserve">Příplatek k přesunu hmot hal s nosnou kcí zděnou nebo monolitickou za zvětšený přesun do 500 m   </t>
  </si>
  <si>
    <t>998223011</t>
  </si>
  <si>
    <t xml:space="preserve">Přesun hmot pro pozemní komunikace s krytem dlážděným   </t>
  </si>
  <si>
    <t xml:space="preserve">Práce a dodávky PSV   </t>
  </si>
  <si>
    <t>711</t>
  </si>
  <si>
    <t xml:space="preserve">Izolace proti vodě, vlhkosti a plynům   </t>
  </si>
  <si>
    <t>711161331</t>
  </si>
  <si>
    <t xml:space="preserve">Izolace proti zemní vlhkosti foliemi nopovými s odvodňovací funkcí s textilií tl. 0,6 mm šířky 2,0 m   </t>
  </si>
  <si>
    <t xml:space="preserve">"opěrná stěna" 2,8*5,5   </t>
  </si>
  <si>
    <t xml:space="preserve">Hodinové zúčtovací sazby   </t>
  </si>
  <si>
    <t>HZS1212</t>
  </si>
  <si>
    <t xml:space="preserve">Hodinová zúčtovací sazba kopáč   </t>
  </si>
  <si>
    <t>hod</t>
  </si>
  <si>
    <t>HZS1302</t>
  </si>
  <si>
    <t xml:space="preserve">Hodinová zúčtovací sazba zedník specialista   </t>
  </si>
  <si>
    <t>HZS1331</t>
  </si>
  <si>
    <t xml:space="preserve">Hodinová zúčtovací sazba montér konstrukcí   </t>
  </si>
  <si>
    <t>HZS1332</t>
  </si>
  <si>
    <t xml:space="preserve">Hodinová zúčtovací sazba montér konstrukcí specialista   </t>
  </si>
  <si>
    <t>HZS1432</t>
  </si>
  <si>
    <t xml:space="preserve">Hodinová zúčtovací sazba potrubář   </t>
  </si>
  <si>
    <t>764</t>
  </si>
  <si>
    <t xml:space="preserve">Konstrukce klempířské   </t>
  </si>
  <si>
    <t>76405R411</t>
  </si>
  <si>
    <t xml:space="preserve">Dodávka a montáž plechování stěn a podlahy z nerezového plechu tl. 1,5mm   </t>
  </si>
  <si>
    <t xml:space="preserve">"stěny - hladký plech"( 1*1,6)*4   </t>
  </si>
  <si>
    <t xml:space="preserve">"podlaha povrch slza" 1,6*1,6   </t>
  </si>
  <si>
    <t>767</t>
  </si>
  <si>
    <t xml:space="preserve">Konstrukce zámečnické   </t>
  </si>
  <si>
    <t>767161223</t>
  </si>
  <si>
    <t xml:space="preserve">Montáž zábradlí rovného z profilové oceli do zdí hmotnosti přes 60 kg   </t>
  </si>
  <si>
    <t xml:space="preserve">2,5+2+7   </t>
  </si>
  <si>
    <t>140</t>
  </si>
  <si>
    <t>140110280</t>
  </si>
  <si>
    <t xml:space="preserve">trubka ocelová bezešvá hladká jakost 11 353, 51 x 5,0 mm   </t>
  </si>
  <si>
    <t>767161812</t>
  </si>
  <si>
    <t xml:space="preserve">Demontáž zábradlí rovného rozebíratelného hmotnosti 1m zábradlí přes 20 kg   </t>
  </si>
  <si>
    <t xml:space="preserve">2,5+2,4   </t>
  </si>
  <si>
    <t>767165114</t>
  </si>
  <si>
    <t xml:space="preserve">Montáž zábradlí rovného madla z trubek nebo tenkostěnných profilů svařovaného   </t>
  </si>
  <si>
    <t>140110320</t>
  </si>
  <si>
    <t xml:space="preserve">trubka ocelová bezešvá hladká jakost 11 353, 57 x 3,2 mm   </t>
  </si>
  <si>
    <t>767995111</t>
  </si>
  <si>
    <t xml:space="preserve">Montáž atypických zámečnických konstrukcí hm do 5 kg   </t>
  </si>
  <si>
    <t>kg</t>
  </si>
  <si>
    <t xml:space="preserve">"výrobky jakosti 1.4301"   </t>
  </si>
  <si>
    <t xml:space="preserve">"víčko na kotevní šrouby"64*3   </t>
  </si>
  <si>
    <t xml:space="preserve">"chráničky potrubí osadit před zazděním"2*12+7+14+2*3+3*3+12+2   </t>
  </si>
  <si>
    <t>RMAT0005</t>
  </si>
  <si>
    <t xml:space="preserve">výroba a dodávka víček na kotevní šrouby   </t>
  </si>
  <si>
    <t>ks</t>
  </si>
  <si>
    <t>RMAT0006</t>
  </si>
  <si>
    <t xml:space="preserve">chráničky   </t>
  </si>
  <si>
    <t xml:space="preserve">"výroba a dodávka chrániček do vyplechování kanálu jakosti 1.4301"2*12+7+14+2*3+3*3+12+2   </t>
  </si>
  <si>
    <t>767995113</t>
  </si>
  <si>
    <t xml:space="preserve">Montáž atypických zámečnických konstrukcí hm přes 10 do 20 kg   </t>
  </si>
  <si>
    <t xml:space="preserve">"vyplechování stěn a patek stáčecího kanálu plechem P3 jakosti 1.4301"10442   </t>
  </si>
  <si>
    <t xml:space="preserve">"vyplechování stáčecího kanálu PLO 30x3 jakosti 1.4301"352   </t>
  </si>
  <si>
    <t xml:space="preserve">"vyplechování rohů stáčecího kanálu L 40x3 jakosti 1.4301"945   </t>
  </si>
  <si>
    <t xml:space="preserve">"vyplechování dna stáčecího kanálu PV3 jakosti 1.4301"3869   </t>
  </si>
  <si>
    <t xml:space="preserve">"pažnice jakosti 1.4301"168   </t>
  </si>
  <si>
    <t xml:space="preserve">"pažnice jakosti S235JRH"13+17+42+59+73   </t>
  </si>
  <si>
    <t xml:space="preserve">"Dělené těsnící vložky"(4+4+2+1+4)*5   </t>
  </si>
  <si>
    <t>RMAT0001</t>
  </si>
  <si>
    <t xml:space="preserve">L 40x40x3 jakost 1.4301   </t>
  </si>
  <si>
    <t xml:space="preserve">390*1,15   </t>
  </si>
  <si>
    <t>RMAT0002</t>
  </si>
  <si>
    <t xml:space="preserve">PLO 30x3 jakost 1.4301   </t>
  </si>
  <si>
    <t xml:space="preserve">352   </t>
  </si>
  <si>
    <t>RMAT0003</t>
  </si>
  <si>
    <t xml:space="preserve">P3 jakost 1.4301   </t>
  </si>
  <si>
    <t xml:space="preserve">10442   </t>
  </si>
  <si>
    <t>RMAT0004</t>
  </si>
  <si>
    <t xml:space="preserve">PV3 jakost 1.4301   </t>
  </si>
  <si>
    <t xml:space="preserve">3869   </t>
  </si>
  <si>
    <t xml:space="preserve">TR KR 100 jakost 1.4301   </t>
  </si>
  <si>
    <t xml:space="preserve">168   </t>
  </si>
  <si>
    <t>998767106</t>
  </si>
  <si>
    <t xml:space="preserve">Přesun hmot tonážní pro zámečnické konstrukce v objektech v přes 48 do 60 m   </t>
  </si>
  <si>
    <t>VRN</t>
  </si>
  <si>
    <t xml:space="preserve">Vedlejší rozpočtové náklady   </t>
  </si>
  <si>
    <t>VRN1</t>
  </si>
  <si>
    <t xml:space="preserve">Průzkumné, geodetické a projektové práce   </t>
  </si>
  <si>
    <t>000</t>
  </si>
  <si>
    <t>010001000</t>
  </si>
  <si>
    <t>kpl</t>
  </si>
  <si>
    <t>013002000</t>
  </si>
  <si>
    <t>013244000</t>
  </si>
  <si>
    <t xml:space="preserve">Dokumentace pro provádění stavby   </t>
  </si>
  <si>
    <t>013254000</t>
  </si>
  <si>
    <t xml:space="preserve">Dokumentace skutečného provedení stavby   </t>
  </si>
  <si>
    <t>013294000</t>
  </si>
  <si>
    <t xml:space="preserve">Ostatní dokumentace   </t>
  </si>
  <si>
    <t>VRN2</t>
  </si>
  <si>
    <t xml:space="preserve">Příprava staveniště   </t>
  </si>
  <si>
    <t>020001000</t>
  </si>
  <si>
    <t>023002000</t>
  </si>
  <si>
    <t xml:space="preserve">Odstranění materiálů a konstrukcí   </t>
  </si>
  <si>
    <t>soub</t>
  </si>
  <si>
    <t>VRN3</t>
  </si>
  <si>
    <t>030001000</t>
  </si>
  <si>
    <t>039002000</t>
  </si>
  <si>
    <t xml:space="preserve">Zrušení zařízení staveniště   </t>
  </si>
  <si>
    <t>VRN4</t>
  </si>
  <si>
    <t xml:space="preserve">Inženýrská činnost   </t>
  </si>
  <si>
    <t>040001000</t>
  </si>
  <si>
    <t>041002000</t>
  </si>
  <si>
    <t xml:space="preserve">Dozory po provádění prací   </t>
  </si>
  <si>
    <t>043002000</t>
  </si>
  <si>
    <t xml:space="preserve">Zkoušky a ostatní měření   </t>
  </si>
  <si>
    <t>044002000</t>
  </si>
  <si>
    <t xml:space="preserve">Revize   </t>
  </si>
  <si>
    <t>VRN6</t>
  </si>
  <si>
    <t>060001000</t>
  </si>
  <si>
    <t>063002000</t>
  </si>
  <si>
    <t xml:space="preserve">Práce na těžce přístupných místech   </t>
  </si>
  <si>
    <t>064002000</t>
  </si>
  <si>
    <t xml:space="preserve">Práce ve zdraví škodlivém prostředí   </t>
  </si>
  <si>
    <t>065002000</t>
  </si>
  <si>
    <t xml:space="preserve">Mimostaveništní doprava materiálů   </t>
  </si>
  <si>
    <t>VRN7</t>
  </si>
  <si>
    <t>070001000</t>
  </si>
  <si>
    <t>075002000</t>
  </si>
  <si>
    <t xml:space="preserve">Ochranná pásma   </t>
  </si>
  <si>
    <t>079002000</t>
  </si>
  <si>
    <t xml:space="preserve">Ostatní provozní vlivy   </t>
  </si>
  <si>
    <t xml:space="preserve">Celkem   </t>
  </si>
  <si>
    <t>Objekt 360 STÁČENÍ ŽC</t>
  </si>
  <si>
    <t>SO</t>
  </si>
  <si>
    <t>PS</t>
  </si>
  <si>
    <t>CELKEM</t>
  </si>
  <si>
    <t>Výkaz-výměr</t>
  </si>
  <si>
    <t>Vypracoval:</t>
  </si>
  <si>
    <t xml:space="preserve"> Brtvová, Veselý, Skoták</t>
  </si>
  <si>
    <t xml:space="preserve">Datum:   </t>
  </si>
  <si>
    <t>P.Č.</t>
  </si>
  <si>
    <t>Výrobce</t>
  </si>
  <si>
    <t>Počet MJ</t>
  </si>
  <si>
    <t>Cena MJ (Kč)</t>
  </si>
  <si>
    <t>Cena celkem (Kč)</t>
  </si>
  <si>
    <t>Poznámka :</t>
  </si>
  <si>
    <t>SO360 - Demontáže</t>
  </si>
  <si>
    <t>Demontáž rozvaděče o 5 polích a zajištění ekologické likvidace</t>
  </si>
  <si>
    <t>Sestava</t>
  </si>
  <si>
    <t>Demontáž starých ovládacích skříní, skříní TOTAL STOP, CENTRAL STOP, vypínačů osvětlení, jejich kabeláže, kabelových tras a zajištění ekologické likvidace</t>
  </si>
  <si>
    <t>Demontáž staré napájecí kabeláže osvětlení SO360 mezi rozvaděčem a stáčištěm (původní světla a kabeláž mezi nimi zůstávají) - délka trasy 100m</t>
  </si>
  <si>
    <t>Ekologická likvidace demontovaného materiálu</t>
  </si>
  <si>
    <t>sestava</t>
  </si>
  <si>
    <t>-</t>
  </si>
  <si>
    <t xml:space="preserve">SO360 - Dodávka a montáž </t>
  </si>
  <si>
    <t>Jednostranný oceloplechový rozvaděč o 4 polích, celkové rozměry 2000+100x3200x500mm (vxšxhl), krytí min IP40/IP00 se zakrytím proti nahodilému dotyku, přívody a vývody zdola, barva RAL7035, jednokřídlé dveře s otevíráním vpravo (panty vpravo), včetně přípojnicového systému (In=400A, Ik"&lt;10kA), montážních desek, montážních lišt, bočníc, střešního plechu, podlahového plechu, podstavce 100mm, transportních ok</t>
  </si>
  <si>
    <t>Přístrojová výbava rozvaděče +RMS360 viz  D1_IP-23-0201-03410 Specifikace přístrojů rozvaděče +RM360</t>
  </si>
  <si>
    <t>Kompletace jednotlivých skříní rozvaděče +RMS360, montáž veškerého příslušenství a přípojnicového systému</t>
  </si>
  <si>
    <t>Montáž přístrojové výbavy rozvaděče +RMS360, včetně žlabů, krytů, atd.</t>
  </si>
  <si>
    <t>Vydrátování rozvaděče +RMS360</t>
  </si>
  <si>
    <t>Trvanlivé popisky přístrojové výbavy do rozvaděče +RMS360 (1ks na přístroj, 1ks na montážní desku v místě instalace přístroje)</t>
  </si>
  <si>
    <t>Označení přístrojů v rozvaděči  +RMS360 (1ks na přístroj, 1ks na montážní desku v místě instalace přístroje)</t>
  </si>
  <si>
    <t>Legenda rozvaděče +RMS360</t>
  </si>
  <si>
    <t>Výstražné cedule, nálepky</t>
  </si>
  <si>
    <t>Gravírované popisky na dveře rozvaděče +RMS360</t>
  </si>
  <si>
    <t>Nalepení gravírovaných štítků, legendy, výstražných cedulek, nálepek na dveře rozvaděče  +RMS360</t>
  </si>
  <si>
    <t>Doprava hotových polí rozvaděče +RMS360 na místo instalace.</t>
  </si>
  <si>
    <t>Montáž a ustavení nového rozvaděče +RMS360 na nové místo. Ukotvení rozvaděče k podlaze rozvodny.</t>
  </si>
  <si>
    <t xml:space="preserve">Zemnící pásek FeZn 30x4 </t>
  </si>
  <si>
    <t>Zdroj zálohovaného napájení UPS
Typ UPS: on-line
Typ napájení:  P&lt;3 kVA - 1-fázová 230V AC
                        P&gt;3 kVA - 3-fázová3x 400V AC
Doba zálohování: cca 10min (možný rozšiřující bateriový modul)
Komunikace: Ethernet – protokol SNMP
Signalizace stavů: výstupy reléové nebo otevřený kolektor (např. porucha, ztráta napětí, bypass, kapacita 50%, vybitá baterie, atd.)
Instalace: standardní, volně stojící na podlaze
Klimatické podmínky: umístění v rozvodně, teplota okolí 0 ÷ +20 °C</t>
  </si>
  <si>
    <t>Uzemnění nového rozvaděče +RMS360 na zemnící síť</t>
  </si>
  <si>
    <t>LED svítidlo e840 12L85  + montáž  (  Ex PROSTŘEDÍ )</t>
  </si>
  <si>
    <t>GENERI</t>
  </si>
  <si>
    <t>Elektroinstalační krabice X20X1 OS05 + montáž (Ex PROSTŘEDÍ)</t>
  </si>
  <si>
    <t>23</t>
  </si>
  <si>
    <t>Držák pro elektroinstalační krabici X20X1 OS05 (Ex PROSTŘEDÍ)</t>
  </si>
  <si>
    <t>24</t>
  </si>
  <si>
    <t>Elektroinstalační krabice X20X1 OS02 + montáž NA OK včetně držáku</t>
  </si>
  <si>
    <t>25</t>
  </si>
  <si>
    <t>Skříň pro ovládání osvětlení  X20SA1 V027 + montáž na OK včetně držáku</t>
  </si>
  <si>
    <t>26</t>
  </si>
  <si>
    <t>Skříň pro ovládání osvětlení  X20SA1 V011/WH + montáž na OK včetně držáku</t>
  </si>
  <si>
    <t>27</t>
  </si>
  <si>
    <t>Směrové tabulky se šipkou ( únikový východ )</t>
  </si>
  <si>
    <t>28</t>
  </si>
  <si>
    <t>Ekvipotenciální přípojnice pro prostředí Ex, zóny 2/22 typ PAS I 10AP M10 V2A</t>
  </si>
  <si>
    <t>Dehn</t>
  </si>
  <si>
    <t>29</t>
  </si>
  <si>
    <t>Nevýbušná nástěnná zásuvka 3x400V AC,16A, 5-pólová, PE 6h, pro prostředí Ex</t>
  </si>
  <si>
    <t>30</t>
  </si>
  <si>
    <t>Přechodová skříň pro naspojkování kabelů. Materiál:
1ks HENSEL Mi 0801 - plastová prázdná skříň
1ks HENSEL Mi ZR 8 - zvyšovací rám
2ks HENSEL Mi FP 20 - montážní příruba bez předlisů
2ks ENSTO PK69T - kabelová průchodka
3ks ENSTO KE69 - bloková svorkovnice, šedá
1ks ENSTO KE69.3 - bloková svorkovnice, žlutá-zelená
včetně sestavení skříně!</t>
  </si>
  <si>
    <t>31</t>
  </si>
  <si>
    <t>Místní ovládací skříň X23SA1 V216/24 (kabelová vývodka součástí dodávky skříně)</t>
  </si>
  <si>
    <t>32</t>
  </si>
  <si>
    <t>Místní ovládací skříň X23SA1 V217/24 (kabelová vývodka součástí dodávky skříně)</t>
  </si>
  <si>
    <t>33</t>
  </si>
  <si>
    <t>Hřibová tlačítka NOUZOVÉHO VYPNUTÍ X20SA1 V007/NV (požadavek na 2ks kabelových vývodek, kabelové vývodky součástí dodávky skříně)</t>
  </si>
  <si>
    <t>34</t>
  </si>
  <si>
    <t>Požární tlačítko GW42201 pro TOTAL STOP</t>
  </si>
  <si>
    <t>GEWISS S.P.A.</t>
  </si>
  <si>
    <t>35</t>
  </si>
  <si>
    <t>Kabelová vývodka ASM 20  + montáž na požární tlačítko (pro venkovní instalaci)</t>
  </si>
  <si>
    <t>Hensel</t>
  </si>
  <si>
    <t>36</t>
  </si>
  <si>
    <t>Gravírovaný štítek s označením místní ovládací skříně, přechodové skříně nebo tlačítka (barva bílá, text černý)</t>
  </si>
  <si>
    <t>37</t>
  </si>
  <si>
    <t>Nalepení štítku s označením místních ovládacích a přechodových skříní</t>
  </si>
  <si>
    <t>38</t>
  </si>
  <si>
    <t>Ocelová konstrukce pro uchycení místní ovládací skříně o nosnosti 5kg, včetně spojovacího materiálu. Povrchová úprava žárový pozink.</t>
  </si>
  <si>
    <t>39</t>
  </si>
  <si>
    <t>Zhotovení všeobecných nosných ocelových konstrukcí (nosnost do 5kg), pro uchycení místních ovládacích skříní a tlačítek</t>
  </si>
  <si>
    <t>40</t>
  </si>
  <si>
    <t>Montáž všeobecných nosných ocelových konstrukcí (nosnost do 5kg), pro uchycení místních ovládacích skříní a tlačítek</t>
  </si>
  <si>
    <t>41</t>
  </si>
  <si>
    <t>Montáž místních ovládacích skříní, přechodových skříní a tlačítek</t>
  </si>
  <si>
    <t>42</t>
  </si>
  <si>
    <t>Kabelová vývodka ADE1 F2; M20x1,5 No.4</t>
  </si>
  <si>
    <t>CAPRI</t>
  </si>
  <si>
    <t>43</t>
  </si>
  <si>
    <t>Kabelová vývodka ADE1 F2; M25x1,5; No.5</t>
  </si>
  <si>
    <t>44</t>
  </si>
  <si>
    <t>Kabelová vývodka ADE1 F2; M25x1,5; No.7</t>
  </si>
  <si>
    <t>45</t>
  </si>
  <si>
    <t>Redukce pro kabelovou vývodku COMPONENTS M - REDUKCE M32 - M25, Exd</t>
  </si>
  <si>
    <t>46</t>
  </si>
  <si>
    <t>Montáž kabelových vývodek na spotřebiče</t>
  </si>
  <si>
    <t>47</t>
  </si>
  <si>
    <t>Gravírovaný štítek s označením spotřebiče (barva bílá, text černý)</t>
  </si>
  <si>
    <t>48</t>
  </si>
  <si>
    <t>Nalepení štítku s označením spotřebiče</t>
  </si>
  <si>
    <t>49</t>
  </si>
  <si>
    <t>Zhotovení průrazu v obvodové zdi objektu SO1404 o maximální velikosti ŠxV=600x300[mm]</t>
  </si>
  <si>
    <t>50</t>
  </si>
  <si>
    <t>Výkopové práce - vytyčení trasy výkopu</t>
  </si>
  <si>
    <t>51</t>
  </si>
  <si>
    <t>Výkopové práce - odkrytí stávajícího výkopu, svrchní část tvořena betonovými panely</t>
  </si>
  <si>
    <t>52</t>
  </si>
  <si>
    <t>Výkopové práce - zpracování horní vrstvy půdy + odvoz</t>
  </si>
  <si>
    <t>53</t>
  </si>
  <si>
    <t>Výkopové práce - zhotovení nového výkopu</t>
  </si>
  <si>
    <t>54</t>
  </si>
  <si>
    <t>Výkopové práce - materiál pro úpravu výkopu (pískové lože, červená fólie, atd.)</t>
  </si>
  <si>
    <t>55</t>
  </si>
  <si>
    <t>Výkopové práce - úprava výkopu (položení pískového lože, červená fólie, atd.)</t>
  </si>
  <si>
    <t>56</t>
  </si>
  <si>
    <r>
      <t>Ohebná dvouplášťová korugovaná chránička KOPOFLEX</t>
    </r>
    <r>
      <rPr>
        <sz val="12"/>
        <rFont val="Calibri"/>
        <family val="2"/>
        <charset val="238"/>
      </rPr>
      <t xml:space="preserve">® </t>
    </r>
    <r>
      <rPr>
        <sz val="8"/>
        <rFont val="Arial"/>
        <family val="2"/>
        <charset val="238"/>
      </rPr>
      <t>KF09110BA červená, dn=110mm</t>
    </r>
  </si>
  <si>
    <t>57</t>
  </si>
  <si>
    <t>Provlečení kabelů do chrániček</t>
  </si>
  <si>
    <t>58</t>
  </si>
  <si>
    <r>
      <t>Spojení kabelů 1-AYKY-J 3x240+120mm</t>
    </r>
    <r>
      <rPr>
        <vertAlign val="superscript"/>
        <sz val="12"/>
        <rFont val="Calibri"/>
        <family val="2"/>
        <charset val="238"/>
      </rPr>
      <t>2</t>
    </r>
    <r>
      <rPr>
        <sz val="12"/>
        <rFont val="Calibri"/>
        <family val="2"/>
        <charset val="238"/>
      </rPr>
      <t xml:space="preserve"> - </t>
    </r>
    <r>
      <rPr>
        <sz val="8"/>
        <rFont val="Arial"/>
        <family val="2"/>
        <charset val="238"/>
      </rPr>
      <t>příprava konců kabelů, montáž do přechodových skříní</t>
    </r>
  </si>
  <si>
    <t>59</t>
  </si>
  <si>
    <t>Uložení 3ks kabelů v chráničkách do výkopu o délce 25m, provlečení do nové rozvodny</t>
  </si>
  <si>
    <t>60</t>
  </si>
  <si>
    <t>Výkopové práce - zahrnutí výkopu + povrchové zapravení</t>
  </si>
  <si>
    <t>61</t>
  </si>
  <si>
    <t>Výkopové práce - zahrnutí výkopu + zpětné uložení betonových panelů</t>
  </si>
  <si>
    <t>62</t>
  </si>
  <si>
    <t>Kabelový žlab MARS 100X125 s víkem, včetně veškerého příslušenství (povrchová úprava žárovým zinkováním ponorem)</t>
  </si>
  <si>
    <t>63</t>
  </si>
  <si>
    <t>Kabelový žlab MARS 100X250 s víkem, včetně veškerého příslušenství (povrchová úprava žárovým zinkováním ponorem)</t>
  </si>
  <si>
    <t>64</t>
  </si>
  <si>
    <t>Ocelová trubka se závitem 6025ZN-F, včetně veškerého příslušenství (povrchová úprava žárovým zinkováním ponorem)</t>
  </si>
  <si>
    <t>65</t>
  </si>
  <si>
    <t>Ocelová trubka se závitem 6032ZN-F, včetně veškerého příslušenství (povrchová úprava žárovým zinkováním ponorem)</t>
  </si>
  <si>
    <t>66</t>
  </si>
  <si>
    <t>Požární trasa s funkční odolností 60min pro tlačítko TOTAL STOP u vchodu do SO1404 Útulna</t>
  </si>
  <si>
    <t>67</t>
  </si>
  <si>
    <t>Nosný rošt pod kabelové žlaby, šíře roštu 500mm, vzdálenost podpěr 4m, zatížení 50kg/m</t>
  </si>
  <si>
    <t>68</t>
  </si>
  <si>
    <t>Nosný rošt pod kabelové žlaby, šíře roštu 300mm, vzdálenost podpěr 4m, zatížení 30kg/m</t>
  </si>
  <si>
    <t>69</t>
  </si>
  <si>
    <t>Nosný rošt pod kabelové žlaby, šíře roštu 150mm, vzdálenost podpěr 4m, zatížení 15kg/m</t>
  </si>
  <si>
    <t>70</t>
  </si>
  <si>
    <t>KOPOS MP 41X41_F - montážní profil, délka 3m</t>
  </si>
  <si>
    <t>71</t>
  </si>
  <si>
    <t>KOPOS DT 300_F - držák těžký</t>
  </si>
  <si>
    <t>72</t>
  </si>
  <si>
    <t>KOPOS NPS 125_F - podpěra na stěnu pro žlaby MARS</t>
  </si>
  <si>
    <t>73</t>
  </si>
  <si>
    <t>Kotevní a spojovací materiál</t>
  </si>
  <si>
    <t>74</t>
  </si>
  <si>
    <t>Slaněný vodič CYA 1x16mm2 zelenožlutý</t>
  </si>
  <si>
    <t>75</t>
  </si>
  <si>
    <t>Slaněný vodič CYA 1x6mm2 zelenožlutý</t>
  </si>
  <si>
    <t>76</t>
  </si>
  <si>
    <t>Montáž kabelových tras</t>
  </si>
  <si>
    <t>77</t>
  </si>
  <si>
    <t>Montáž nosných roštů pod kabelové žlaby</t>
  </si>
  <si>
    <t>78</t>
  </si>
  <si>
    <t>Uzemnění rozvaděčů ostatních profesí v rozvodně SO1404 Útulna slaněným vodičem CYA 16mm2 na zemnící síť</t>
  </si>
  <si>
    <t>79</t>
  </si>
  <si>
    <t>Uzemnění a pospojování kabelových tras slaněným vodičem CYA 6mm2 na zemnící síť</t>
  </si>
  <si>
    <t>80</t>
  </si>
  <si>
    <t>Uzemnění spotřebičů slaněným vodičem CYA 6mm2 na zemnící síť</t>
  </si>
  <si>
    <t>81</t>
  </si>
  <si>
    <t>Kabely viz D1_IP-23-0201-03411 Seznam kabelů rozvaděče +RMS360</t>
  </si>
  <si>
    <t>82</t>
  </si>
  <si>
    <t>Natažení nových NN kabelů viz D1_IP-23-0201-03411 Seznam kabelů rozvaděče +RMS360</t>
  </si>
  <si>
    <t>83</t>
  </si>
  <si>
    <t>Kabelové štítky trvanlivé viz D1_IP-23-0201-03411 Seznam kabelů rozvaděče +RMS360</t>
  </si>
  <si>
    <t>84</t>
  </si>
  <si>
    <t>Označení všech kabelů dotčených realizací díla trvanlivými štítky viz D1_IP-23-0201-03411 Seznam kabelů rozvaděče +RMS360</t>
  </si>
  <si>
    <t>85</t>
  </si>
  <si>
    <t>Kabelové návlačky trvanlivé viz D1_IP-23-0201-03411 Seznam kabelů rozvaděče +RMS360</t>
  </si>
  <si>
    <t>86</t>
  </si>
  <si>
    <t>Zakončení všech NN kabelů na obou koncích viz D1_IP-23-0201-03411 Seznam kabelů rozvaděče +RMS360</t>
  </si>
  <si>
    <t>87</t>
  </si>
  <si>
    <t>Zapojení všech NN kabelů, včetně návlaček</t>
  </si>
  <si>
    <t>88</t>
  </si>
  <si>
    <t>Utěsnění průrazu v obvodové zdi objektu SO1404 o maximální velikosti ŠxV=600x300[mm]</t>
  </si>
  <si>
    <t>89</t>
  </si>
  <si>
    <t>Drobný montážní materiál (návlačky, svařovací elektrody, kotouče do rozbrušovačky, eska pásky, kabelové oka, šroubovací materiál, manipulační technika, paleťák)</t>
  </si>
  <si>
    <t>Zemnění  - Dodávka a montáž - SO 360 + potrubní most z útulny + propojení na zemnící síť objektu SO526</t>
  </si>
  <si>
    <t>90</t>
  </si>
  <si>
    <t>Zemnící pásek NEREZ (V4A)  30x4mm</t>
  </si>
  <si>
    <t>91</t>
  </si>
  <si>
    <t>Teplem smrštitelné trubice silnostěnná s lepidlem pro vyvedení pásku FeZn 30x4</t>
  </si>
  <si>
    <t>92</t>
  </si>
  <si>
    <t>Ruční výkop  pro uložení zemnícího pásku- šířka 300mm, hloubka cca 800mm</t>
  </si>
  <si>
    <t>93</t>
  </si>
  <si>
    <t>Položení pásku NEREZ (V4A) 30x3,5mm</t>
  </si>
  <si>
    <t>94</t>
  </si>
  <si>
    <t>Zaházení výkopu zeminou</t>
  </si>
  <si>
    <t>95</t>
  </si>
  <si>
    <t>Vyvedení zemnících přívodů ze země, připojení k ocelovému sloupu</t>
  </si>
  <si>
    <t>96</t>
  </si>
  <si>
    <t>Svorka pro páskové vodiče pro spoje nad zemí pro Ex prostředí</t>
  </si>
  <si>
    <t>97</t>
  </si>
  <si>
    <t>Křížová svorka pro páskové vodiče pro spoje  v zemi, KS FL30 STTZN (obj.č. 318 033) nebo sváry pásku</t>
  </si>
  <si>
    <t>98</t>
  </si>
  <si>
    <t>Zkušební svorka</t>
  </si>
  <si>
    <t>99</t>
  </si>
  <si>
    <t xml:space="preserve">Celkové posouzení uzemňovací soustavy osobou znalou </t>
  </si>
  <si>
    <t>100</t>
  </si>
  <si>
    <t>Výchozí revize + průběžné revize dle rozsahu díla</t>
  </si>
  <si>
    <t>101</t>
  </si>
  <si>
    <t>Vypracování revizní zprávy včetně popisu, plánů a fotografií.</t>
  </si>
  <si>
    <t>102</t>
  </si>
  <si>
    <t xml:space="preserve">Opatření spojů uzemňovacích přívodů pasivní ochranou proti korozi (např. asfaltovou zálivkou, licí pryskyřicí, antikorozní páskou apod.).  </t>
  </si>
  <si>
    <t>103</t>
  </si>
  <si>
    <t>Štítek bez čísla pro páskové vodiče ( kat. č. 480 004)</t>
  </si>
  <si>
    <t>104</t>
  </si>
  <si>
    <t xml:space="preserve">Drobný montážní materiál ( např. svařovací elektrody, kotouče do rozbrušky, šroubovací materiál, apod.) </t>
  </si>
  <si>
    <t>Ostatní</t>
  </si>
  <si>
    <t>105</t>
  </si>
  <si>
    <t>Realizační dokumentace</t>
  </si>
  <si>
    <t>106</t>
  </si>
  <si>
    <t>Skutečný stav projektu (v tužce včetně poznámek a komentářů!!)</t>
  </si>
  <si>
    <t>107</t>
  </si>
  <si>
    <t>Zařízení staveniště</t>
  </si>
  <si>
    <t>108</t>
  </si>
  <si>
    <t xml:space="preserve">Koordinace stavby  </t>
  </si>
  <si>
    <t>109</t>
  </si>
  <si>
    <t>Autorský dozor při realizaci díla</t>
  </si>
  <si>
    <t>110</t>
  </si>
  <si>
    <t>Lešení, plošina nebo jiné zařízení, umožňující práce ve výškách okolo 8m a 3m</t>
  </si>
  <si>
    <t>111</t>
  </si>
  <si>
    <t>Nastavení elektronických spouští kompaktních jističů SIEMENS 3VA (6ks) a nadproudových spouští motorových jističů Schneider electric GV2-P..(9ks)</t>
  </si>
  <si>
    <t>112</t>
  </si>
  <si>
    <t>Uvedení zařízení do provozu</t>
  </si>
  <si>
    <t>113</t>
  </si>
  <si>
    <t>Funkční zkoušky (individuální i komplexní) včetně návazností na ostatní profese</t>
  </si>
  <si>
    <t>114</t>
  </si>
  <si>
    <t>Součinnost při individuálních a komplexních zkouškách</t>
  </si>
  <si>
    <t>115</t>
  </si>
  <si>
    <t>116</t>
  </si>
  <si>
    <t>117</t>
  </si>
  <si>
    <t>Kontrola TIČR</t>
  </si>
  <si>
    <t>Celkem</t>
  </si>
  <si>
    <t>Objekt 526 SHZ</t>
  </si>
  <si>
    <t>Objekt:   SO 526 SHZ STAVBA</t>
  </si>
  <si>
    <t xml:space="preserve">(11,5*2)*0,1   </t>
  </si>
  <si>
    <t xml:space="preserve">"plocha staveniště" 25*25   </t>
  </si>
  <si>
    <t xml:space="preserve">25*25   </t>
  </si>
  <si>
    <t>111201401</t>
  </si>
  <si>
    <t xml:space="preserve">Spálení křovin a stromů průměru kmene do 100 mm   </t>
  </si>
  <si>
    <t>119001401</t>
  </si>
  <si>
    <t xml:space="preserve">Dočasné zajištění potrubí ocelového nebo litinového DN do 200   </t>
  </si>
  <si>
    <t>119001421</t>
  </si>
  <si>
    <t xml:space="preserve">Dočasné zajištění kabelů a kabelových tratí ze 3 volně ložených kabelů   </t>
  </si>
  <si>
    <t>119001422</t>
  </si>
  <si>
    <t xml:space="preserve">Dočasné zajištění kabelů a kabelových tratí z 6 volně ložených kabelů   </t>
  </si>
  <si>
    <t>122201101</t>
  </si>
  <si>
    <t xml:space="preserve">Odkopávky a prokopávky nezapažené v hornině tř. 3 objem do 100 m3   </t>
  </si>
  <si>
    <t xml:space="preserve">"figura 1 - čerpadlovna"(16*14)*1,75   </t>
  </si>
  <si>
    <t xml:space="preserve">"figura 3 - zasakovací jímka dešť vod" 1,5*1,5*1,5   </t>
  </si>
  <si>
    <t xml:space="preserve">" zpevněná plocha" 17*3,5*0,5   </t>
  </si>
  <si>
    <t>131101201</t>
  </si>
  <si>
    <t xml:space="preserve">Hloubení jam zapažených v hornině tř. 1 a 2 objemu do 100 m3   </t>
  </si>
  <si>
    <t xml:space="preserve">"výkop pro zpevněnou příjezdovou plochu"  16,5*3,5*0,3   </t>
  </si>
  <si>
    <t>131201102</t>
  </si>
  <si>
    <t xml:space="preserve">Hloubení jam nezapažených v hornině tř. 3 objemu do 1000 m3   </t>
  </si>
  <si>
    <t xml:space="preserve">17*15*2,7   </t>
  </si>
  <si>
    <t>131201109</t>
  </si>
  <si>
    <t xml:space="preserve">Příplatek za lepivost u hloubení jam nezapažených v hornině tř. 3   </t>
  </si>
  <si>
    <t>131203102</t>
  </si>
  <si>
    <t xml:space="preserve">Hloubení jam ručním nebo pneum nářadím v nesoudržných horninách tř. 3   </t>
  </si>
  <si>
    <t xml:space="preserve">"jáma pro provedení navrtávky" 1,6*1,6*2   </t>
  </si>
  <si>
    <t xml:space="preserve">"patka P1 a P2" (2,6*3,8*1,8)*2   </t>
  </si>
  <si>
    <t xml:space="preserve">12,5*1,3*0,6   </t>
  </si>
  <si>
    <t>132212101</t>
  </si>
  <si>
    <t xml:space="preserve">Hloubení rýh š do 600 mm ručním nebo pneum nářadím v soudržných horninách tř. 3   </t>
  </si>
  <si>
    <t xml:space="preserve">"výkop pro uzemění " 0,4*0,6*12   </t>
  </si>
  <si>
    <t>132212109</t>
  </si>
  <si>
    <t xml:space="preserve">Příplatek za lepivost u hloubení rýh š do 600 mm ručním nebo pneum nářadím v hornině tř. 3   </t>
  </si>
  <si>
    <t>151101101</t>
  </si>
  <si>
    <t xml:space="preserve">Zřízení příložného pažení a rozepření stěn rýh hl do 2 m   </t>
  </si>
  <si>
    <t xml:space="preserve">(12,5*1,3)*2   </t>
  </si>
  <si>
    <t>151101111</t>
  </si>
  <si>
    <t xml:space="preserve">Odstranění příložného pažení a rozepření stěn rýh hl do 2 m   </t>
  </si>
  <si>
    <t>583373080</t>
  </si>
  <si>
    <t xml:space="preserve">štěrkopísek (Horní Řasnice) frakce 0-2 třída B   </t>
  </si>
  <si>
    <t xml:space="preserve">3*2 "Přepočtené koeficientem množství   </t>
  </si>
  <si>
    <t>162401102</t>
  </si>
  <si>
    <t xml:space="preserve">Vodorovné přemístění do 2000 m výkopku/sypaniny z horniny tř. 1 až 4   </t>
  </si>
  <si>
    <t>167101151</t>
  </si>
  <si>
    <t xml:space="preserve">Nakládání výkopku z hornin tř. 5 až 7 do 100 m3   </t>
  </si>
  <si>
    <t>171101102</t>
  </si>
  <si>
    <t xml:space="preserve">Uložení sypaniny z hornin soudržných do násypů zhutněných na 96 % PS   </t>
  </si>
  <si>
    <t>171101111</t>
  </si>
  <si>
    <t xml:space="preserve">Uložení sypaniny z hornin nesoudržných sypkých s vlhkostí l(d) 0,9 v aktivní zóně   </t>
  </si>
  <si>
    <t xml:space="preserve">6*0.9*59   </t>
  </si>
  <si>
    <t xml:space="preserve">"obsyp objektu původní zeminou" (14+14+12,1+12,1)*1,6*1   </t>
  </si>
  <si>
    <t xml:space="preserve">"obsyp jímky "(2,4+2,4+2,9+2,9)*1*2,1   </t>
  </si>
  <si>
    <t>174101103</t>
  </si>
  <si>
    <t xml:space="preserve">Zásyp zářezů pro podzemní vedení sypaninou se zhutněním   </t>
  </si>
  <si>
    <t xml:space="preserve">12,5*0,9*0,6   </t>
  </si>
  <si>
    <t>175101201</t>
  </si>
  <si>
    <t xml:space="preserve">Obsypání objektu nad přilehlým původním terénem sypaninou bez prohození, uloženou do 3 m   </t>
  </si>
  <si>
    <t>583312010</t>
  </si>
  <si>
    <t xml:space="preserve">štěrkopísek netříděný stabilizační zemina   </t>
  </si>
  <si>
    <t xml:space="preserve">51,537*2 "Přepočtené koeficientem množství   </t>
  </si>
  <si>
    <t>175101209</t>
  </si>
  <si>
    <t xml:space="preserve">Příplatek k obsypání objektu za ruční prohození sypaniny, uložené do 3 m   </t>
  </si>
  <si>
    <t>175111101</t>
  </si>
  <si>
    <t xml:space="preserve">Obsypání potrubí ručně sypaninou bez prohození, uloženou do 3 m   </t>
  </si>
  <si>
    <t xml:space="preserve">12,5*3   </t>
  </si>
  <si>
    <t>181951102</t>
  </si>
  <si>
    <t xml:space="preserve">Úprava pláně v hornině tř. 1 až 4 se zhutněním   </t>
  </si>
  <si>
    <t>213311113</t>
  </si>
  <si>
    <t xml:space="preserve">Polštáře zhutněné pod základy z kameniva drceného frakce 16 až 63 mm   </t>
  </si>
  <si>
    <t xml:space="preserve">(PI*10,4*10,4*1,7)   </t>
  </si>
  <si>
    <t>583336770</t>
  </si>
  <si>
    <t xml:space="preserve">kamenivo těžené hrubé (Hulín) frakce 16-32   </t>
  </si>
  <si>
    <t xml:space="preserve">578/2*1,9   </t>
  </si>
  <si>
    <t>583336880</t>
  </si>
  <si>
    <t xml:space="preserve">kamenivo těžené hrubé (Tovačov) frakce 32-63   </t>
  </si>
  <si>
    <t xml:space="preserve">550   </t>
  </si>
  <si>
    <t>215901101</t>
  </si>
  <si>
    <t xml:space="preserve">Zhutnění podloží z hornin soudržných do 92% PS nebo nesoudržných sypkých I(d) do 0,8   </t>
  </si>
  <si>
    <t xml:space="preserve">(2*PI*10,4*10,4+2*PI*10,4*0)   </t>
  </si>
  <si>
    <t xml:space="preserve">12*10,1   </t>
  </si>
  <si>
    <t>271532211</t>
  </si>
  <si>
    <t xml:space="preserve">Podsyp pod základové konstrukce se zhutněním z hrubého kameniva frakce 32 až 63 mm   </t>
  </si>
  <si>
    <t xml:space="preserve">"hutněný podyp čerpadlovna" 12*10,1*0,5   </t>
  </si>
  <si>
    <t xml:space="preserve">"podsyp pod patky"((2,5*3,5)*0,15)*2   </t>
  </si>
  <si>
    <t xml:space="preserve">"zásyp uvniř " (11,2*9,3)*0,75   </t>
  </si>
  <si>
    <t xml:space="preserve">"odpočet základů"-((3,4*1,6)+(3,4*1,6)+(1,4*2,4))*0,75   </t>
  </si>
  <si>
    <t xml:space="preserve">(PI*10,5*10,5*0,05)   </t>
  </si>
  <si>
    <t xml:space="preserve">"zásyp uvniř " (11,2*9,3)*0,15   </t>
  </si>
  <si>
    <t xml:space="preserve">"odpočet základů"-((3,4*1,6)+(3,4*1,6)+(1,4*2,4))*0,15   </t>
  </si>
  <si>
    <t>271572211</t>
  </si>
  <si>
    <t xml:space="preserve">Podsyp pod základové konstrukce se zhutněním z netříděného štěrkopísku   </t>
  </si>
  <si>
    <t xml:space="preserve">"podsyp" 12,1*12*0,5   </t>
  </si>
  <si>
    <t>272313611</t>
  </si>
  <si>
    <t xml:space="preserve">Základové klenby z betonu tř. C 16/20   </t>
  </si>
  <si>
    <t xml:space="preserve">"podkl. beton pásy" ((12+12+10,1+10,1)*0,5)*0,05   </t>
  </si>
  <si>
    <t xml:space="preserve">"podkladní beton základy" ((3,6*1,7)+(3,6*1,7)+(1,5*2,55))*0,05   </t>
  </si>
  <si>
    <t xml:space="preserve">"podkladní beton jímka" (2,2*2,7)*0,05   </t>
  </si>
  <si>
    <t>272322611</t>
  </si>
  <si>
    <t xml:space="preserve">Základové klenby ze ŽB se zvýšenými nároky na prostředí tř. C 30/37   </t>
  </si>
  <si>
    <t xml:space="preserve">((1,8*3,6*0,75)+(1,2*3*0,9))*2   </t>
  </si>
  <si>
    <t>272391123</t>
  </si>
  <si>
    <t xml:space="preserve">Antivibrační rohož základových kleneb z pryže tuhosti do 0,6 MPa celoplošně lepená vodorovně   </t>
  </si>
  <si>
    <t xml:space="preserve">"patky P1+P2" ((3,4+3,4+1,6+1,6)*1,2)*2   </t>
  </si>
  <si>
    <t>273311311</t>
  </si>
  <si>
    <t xml:space="preserve">Základové desky prokládané kamenem z betonu tř. C 8/10   </t>
  </si>
  <si>
    <t xml:space="preserve">"podkladní beton" ((3,4*2,2)*0,15)*2   </t>
  </si>
  <si>
    <t>273311511</t>
  </si>
  <si>
    <t xml:space="preserve">Základové desky prokládané kamenem z betonu tř. C 12/15   </t>
  </si>
  <si>
    <t xml:space="preserve">"podkladní beton"   </t>
  </si>
  <si>
    <t xml:space="preserve">"podkladní beton" (10,1*12)*0,15   </t>
  </si>
  <si>
    <t xml:space="preserve">(10,1+10,1+12+12)*0,2   </t>
  </si>
  <si>
    <t>273362021</t>
  </si>
  <si>
    <t xml:space="preserve">Výztuž základových desek svařovanými sítěmi Kari   </t>
  </si>
  <si>
    <t>274322611</t>
  </si>
  <si>
    <t xml:space="preserve">Základové pasy ze ŽB se zvýšenými nároky na prostředí tř. C 30/37   </t>
  </si>
  <si>
    <t xml:space="preserve">(12+12+10,1+10,1)*0,4*0,9   </t>
  </si>
  <si>
    <t>274351215</t>
  </si>
  <si>
    <t xml:space="preserve">Zřízení bednění stěn základových pasů   </t>
  </si>
  <si>
    <t xml:space="preserve">"venkovní "(10,1+10,1+12+12)*0,9   </t>
  </si>
  <si>
    <t xml:space="preserve">"vnitřní "(11+11+9,2+9,2)*0,9   </t>
  </si>
  <si>
    <t>274351216</t>
  </si>
  <si>
    <t xml:space="preserve">Odstranění bednění stěn základových pasů   </t>
  </si>
  <si>
    <t>274361821</t>
  </si>
  <si>
    <t xml:space="preserve">Výztuž základových pásů betonářskou ocelí 10 505 (R)   </t>
  </si>
  <si>
    <t xml:space="preserve">0,11+0,46   </t>
  </si>
  <si>
    <t>275321611</t>
  </si>
  <si>
    <t xml:space="preserve">Základové patky ze ŽB bez zvýšených nároků na prostředí tř. C 30/37   </t>
  </si>
  <si>
    <t xml:space="preserve">"patky P1 + P2" ((3,4*1,6)+(3,4*1,6))*1,6   </t>
  </si>
  <si>
    <t xml:space="preserve">" patka P3" (1,4*2,45)*1,45   </t>
  </si>
  <si>
    <t>275322611</t>
  </si>
  <si>
    <t xml:space="preserve">Základové patky ze ŽB se zvýšenými nároky na prostředí tř. C 30/37   </t>
  </si>
  <si>
    <t xml:space="preserve">(PI*10,4*10,4*0,9)   </t>
  </si>
  <si>
    <t>275351215</t>
  </si>
  <si>
    <t xml:space="preserve">Zřízení bednění stěn základových patek   </t>
  </si>
  <si>
    <t xml:space="preserve">(2*PI*10,4*10,4+2*PI*10,4*1,1)   </t>
  </si>
  <si>
    <t xml:space="preserve">(((1,8+1,8+3,6+3,6)*0,8)+((1,2+1,2+3+3)*1))*2   </t>
  </si>
  <si>
    <t xml:space="preserve">"patka P1 + P2" ((3,4+3,4+1,6+1,6)*2)*1,65   </t>
  </si>
  <si>
    <t xml:space="preserve">"patka P3 " (1,4+1,4+2,45+2,45)*1,4   </t>
  </si>
  <si>
    <t>275351216</t>
  </si>
  <si>
    <t xml:space="preserve">Odstranění bednění stěn základových patek   </t>
  </si>
  <si>
    <t>275361821</t>
  </si>
  <si>
    <t xml:space="preserve">Výztuž základových patek betonářskou ocelí 10 505 (R)   </t>
  </si>
  <si>
    <t>275362153</t>
  </si>
  <si>
    <t xml:space="preserve">Ztužení koster na hranách konstrukce základových patek ocelí L 11 373 s dodáním oceli   </t>
  </si>
  <si>
    <t xml:space="preserve">"odkaz 1/Z"  0,89   </t>
  </si>
  <si>
    <t>291211111</t>
  </si>
  <si>
    <t xml:space="preserve">Zřízení plochy ze silničních panelů do lože tl 50 mm z kameniva   </t>
  </si>
  <si>
    <t>593810850</t>
  </si>
  <si>
    <t xml:space="preserve">panel silniční 3000-1200-150  300x120x15 cm (60t a 30t)   </t>
  </si>
  <si>
    <t xml:space="preserve">"prostupy EL, VZT ZT"  8*0,5   </t>
  </si>
  <si>
    <t>286111190</t>
  </si>
  <si>
    <t xml:space="preserve">trubka kanalizační hladká hrdlovaná D 125 x 3,0 x 5000 mm   </t>
  </si>
  <si>
    <t>311238615</t>
  </si>
  <si>
    <t xml:space="preserve">Zdivo nosné vnější tepelně izolační POROTHERM tl 400 mm U = 0,22 W/m2K   </t>
  </si>
  <si>
    <t xml:space="preserve">(12+10,1+12+10,1)*3   </t>
  </si>
  <si>
    <t xml:space="preserve">"odpočet otvorů"-(( 1,8*2,1)+(0,8*0,8)+(0,8*0,8))   </t>
  </si>
  <si>
    <t>311351101</t>
  </si>
  <si>
    <t xml:space="preserve">Zřízení jednostranného bednění zdí nosných   </t>
  </si>
  <si>
    <t xml:space="preserve">"pozední věnec obvod " (10,1+10,1+12+12)*0,25   </t>
  </si>
  <si>
    <t xml:space="preserve">"pozední věnec vnitřek" (9,3+9,3+11,2+11,2)*0,25   </t>
  </si>
  <si>
    <t>311351102</t>
  </si>
  <si>
    <t xml:space="preserve">Odstranění jednostranného bednění zdí nosných   </t>
  </si>
  <si>
    <t>311361821</t>
  </si>
  <si>
    <t xml:space="preserve">Výztuž nosných zdí betonářskou ocelí 10 505   </t>
  </si>
  <si>
    <t>317168111</t>
  </si>
  <si>
    <t xml:space="preserve">Překlad keramický plochý š 11,5 cm dl 100 cm   </t>
  </si>
  <si>
    <t>317168116</t>
  </si>
  <si>
    <t xml:space="preserve">Překlad keramický plochý š 11,5 cm dl 225 cm   </t>
  </si>
  <si>
    <t>339271330</t>
  </si>
  <si>
    <t xml:space="preserve">Pilíře skříní pro rozvod nn  výšky 60 cm šířky 60 cm   </t>
  </si>
  <si>
    <t>386381116</t>
  </si>
  <si>
    <t xml:space="preserve">Jímka 2200x2000x1600 mm ze ŽB   </t>
  </si>
  <si>
    <t>211</t>
  </si>
  <si>
    <t>423175722</t>
  </si>
  <si>
    <t xml:space="preserve">Montáž příhradové OK se šroubovanými styky š přes 4,2m, v přes 3,6 m most o 2 polích rozpětí přes 13 do 30 m   </t>
  </si>
  <si>
    <t xml:space="preserve">"Potrubní most "6,8   </t>
  </si>
  <si>
    <t xml:space="preserve">výroba a dodávka konstrukce potrubního mostu vč.nátěrů a kotvení   </t>
  </si>
  <si>
    <t>451572111</t>
  </si>
  <si>
    <t xml:space="preserve">Lože pod potrubí otevřený výkop z kameniva drobného těženého   </t>
  </si>
  <si>
    <t xml:space="preserve">12,5*0,1*0,6   </t>
  </si>
  <si>
    <t xml:space="preserve">12*0,8*0,6   </t>
  </si>
  <si>
    <t>596311112</t>
  </si>
  <si>
    <t xml:space="preserve">Kladení kloubové betonové dlažby komunikací pro pěší tl 100 mm pl do 100 m2   </t>
  </si>
  <si>
    <t xml:space="preserve">"okapový chodník " (PI*10,4*10,4*0,4)   </t>
  </si>
  <si>
    <t>592457020</t>
  </si>
  <si>
    <t xml:space="preserve">dlažba betonová plošná hladká Standard 40x40x5 cm šedá   </t>
  </si>
  <si>
    <t>612311141</t>
  </si>
  <si>
    <t xml:space="preserve">Vápenná omítka štuková dvouvrstvá vnitřních stěn nanášená ručně   </t>
  </si>
  <si>
    <t xml:space="preserve">(11,2+11,2+9,3+9,3)*3,7   </t>
  </si>
  <si>
    <t xml:space="preserve">"odpočet výplní" -((1,8*2,1)+(0,8*0,8)+(0,8*0,8))   </t>
  </si>
  <si>
    <t>617632111</t>
  </si>
  <si>
    <t xml:space="preserve">Stěrka vnitřního pláště studny z těsnící malty dvouvrstvá   </t>
  </si>
  <si>
    <t xml:space="preserve">"stěny"(2+2+2,2+2,2)*1,6   </t>
  </si>
  <si>
    <t xml:space="preserve">"dno" 2*2,2   </t>
  </si>
  <si>
    <t>619991021</t>
  </si>
  <si>
    <t xml:space="preserve">Oblepení rámů a keramických soklů lepící páskou   </t>
  </si>
  <si>
    <t xml:space="preserve">(1,8*2,1)+(0,8*0,8)+(0,8*0,8)   </t>
  </si>
  <si>
    <t xml:space="preserve">"ostatní prvky EL, VZT a pod"     50   </t>
  </si>
  <si>
    <t>622321101</t>
  </si>
  <si>
    <t xml:space="preserve">Vápenocementová omítka hrubá jednovrstvá nezatřená vnějších stěn nanášená ručně   </t>
  </si>
  <si>
    <t xml:space="preserve">(10,1+10,1+12+12)*5,57   </t>
  </si>
  <si>
    <t>622511011</t>
  </si>
  <si>
    <t xml:space="preserve">Tenkovrstvá akrylátová zrnitá omítka tl. 1,5 mm včetně penetrace vnějších stěn   </t>
  </si>
  <si>
    <t>622541001</t>
  </si>
  <si>
    <t xml:space="preserve">Tenkovrstvá silikonsilikátová marmolitová omítka tl. 1,0 mm včetně penetrace vnějších stěn   </t>
  </si>
  <si>
    <t xml:space="preserve">(10,1+10,1+12+12)*0,25   </t>
  </si>
  <si>
    <t>631311215</t>
  </si>
  <si>
    <t xml:space="preserve">Mazanina tl do 80 mm z betonu prostého se zvýšenými nároky na prostředí tř. C 30/37   </t>
  </si>
  <si>
    <t xml:space="preserve">"spádový beton" (11,2*9,3)*0,1   </t>
  </si>
  <si>
    <t>631319012</t>
  </si>
  <si>
    <t xml:space="preserve">Příplatek k mazanině tl do 120 mm za přehlazení povrchu   </t>
  </si>
  <si>
    <t>631319173</t>
  </si>
  <si>
    <t xml:space="preserve">Příplatek k mazanině tl do 120 mm za stržení povrchu spodní vrstvy před vložením výztuže   </t>
  </si>
  <si>
    <t>631362021</t>
  </si>
  <si>
    <t xml:space="preserve">Výztuž mazanin svařovanými sítěmi Kari   </t>
  </si>
  <si>
    <t xml:space="preserve">120*0,00749   </t>
  </si>
  <si>
    <t>632459125</t>
  </si>
  <si>
    <t xml:space="preserve">Příplatek k potěrům tl do 50 mm za sklon přes 15 do 30°   </t>
  </si>
  <si>
    <t>634111116</t>
  </si>
  <si>
    <t xml:space="preserve">Obvodová dilatace pružnou těsnicí páskou v 150 mm mezi stěnou a mazaninou   </t>
  </si>
  <si>
    <t xml:space="preserve">9,3+9,3+11,2+11,2+(3,4*4)+(1,6*4)+(2,4*2)+(1,4*2)   </t>
  </si>
  <si>
    <t>634662111</t>
  </si>
  <si>
    <t xml:space="preserve">Výplň dilatačních spar šířky do 10 mm v mazaninách akrylátovým tmelem   </t>
  </si>
  <si>
    <t xml:space="preserve">(3,4*4)+(1,6*4)+(2,4*2)+(1,4*2)   </t>
  </si>
  <si>
    <t>637211111</t>
  </si>
  <si>
    <t xml:space="preserve">Okapový chodník z betonových dlaždic tl 40 mm na MC 10   </t>
  </si>
  <si>
    <t xml:space="preserve">(12+12+10,1+10,1)*0,3   </t>
  </si>
  <si>
    <t>641941111</t>
  </si>
  <si>
    <t xml:space="preserve">Osazování kovových rámů oken do 1 m2 na MC   </t>
  </si>
  <si>
    <t>553</t>
  </si>
  <si>
    <t>55341R220</t>
  </si>
  <si>
    <t xml:space="preserve">rám větrací žaluzie 0,8*0,8m   </t>
  </si>
  <si>
    <t>642942221</t>
  </si>
  <si>
    <t xml:space="preserve">Osazování zárubní nebo rámů dveřních kovových do 4 m2 na MC   </t>
  </si>
  <si>
    <t xml:space="preserve">"rám ocelových vstupních dveří" 1   </t>
  </si>
  <si>
    <t>55331R510</t>
  </si>
  <si>
    <t xml:space="preserve">zárubeň ocelová  dvoukřídlá - viz SPC zámečnické konstrukce   </t>
  </si>
  <si>
    <t>644941111</t>
  </si>
  <si>
    <t xml:space="preserve">Osazování ventilačních mřížek velikosti do 150 x 150 mm   </t>
  </si>
  <si>
    <t>553414250</t>
  </si>
  <si>
    <t xml:space="preserve">mřížka větrací nerezová NVM 250 x 250 se síťovinou   </t>
  </si>
  <si>
    <t>283</t>
  </si>
  <si>
    <t>283776100</t>
  </si>
  <si>
    <t xml:space="preserve">tvarovka průchodka TECHNODREN P 100   </t>
  </si>
  <si>
    <t xml:space="preserve">10*0,2 "Přepočtené koeficientem množství   </t>
  </si>
  <si>
    <t>644941121</t>
  </si>
  <si>
    <t xml:space="preserve">Montáž průchodky k větrací mřížce se zhotovením otvoru v tepelné izolaci   </t>
  </si>
  <si>
    <t>648921411</t>
  </si>
  <si>
    <t xml:space="preserve">Osazování parapetních desek ŽB š do 200 mm na MC   </t>
  </si>
  <si>
    <t>592412000</t>
  </si>
  <si>
    <t xml:space="preserve">deska zákrytová průběžná přírodní ZD 1-20 80x30x8 cm   </t>
  </si>
  <si>
    <t xml:space="preserve">Trubní vedení   </t>
  </si>
  <si>
    <t>871241141</t>
  </si>
  <si>
    <t xml:space="preserve">Montáž potrubí z PE100 SDR 11 otevřený výkop svařovaných na tupo D 90 x 8,2 mm   </t>
  </si>
  <si>
    <t xml:space="preserve">12,5+2   </t>
  </si>
  <si>
    <t>286136000</t>
  </si>
  <si>
    <t xml:space="preserve">potrubí dvouvrstvé PE100 s 10% signalizační vrstvou, SDR 11, 90x8,2. L=12m   </t>
  </si>
  <si>
    <t>877241101</t>
  </si>
  <si>
    <t xml:space="preserve">Montáž elektrospojek na potrubí z PE trub d 90   </t>
  </si>
  <si>
    <t>286159740</t>
  </si>
  <si>
    <t xml:space="preserve">elektrospojka SDR 11, PE 100, PN 16 d 90   </t>
  </si>
  <si>
    <t>286149360</t>
  </si>
  <si>
    <t xml:space="preserve">elektrokoleno 90°, PE 100, PN 16, d 90   </t>
  </si>
  <si>
    <t>286149600</t>
  </si>
  <si>
    <t xml:space="preserve">elektro T-kus rovnoramenný, PE 100, PN 16, d 90   </t>
  </si>
  <si>
    <t>286150250</t>
  </si>
  <si>
    <t xml:space="preserve">elektrozáslepka,  PE 100, d 90   </t>
  </si>
  <si>
    <t>87922R111</t>
  </si>
  <si>
    <t xml:space="preserve">Montáž vodovodní přípojky na potrubí D90   </t>
  </si>
  <si>
    <t>891181295</t>
  </si>
  <si>
    <t xml:space="preserve">Příplatek za montáž šoupátek v objektech DN 40 až 1200   </t>
  </si>
  <si>
    <t>892271111</t>
  </si>
  <si>
    <t xml:space="preserve">Tlaková zkouška vodou potrubí DN 100 nebo 125   </t>
  </si>
  <si>
    <t>892372111</t>
  </si>
  <si>
    <t xml:space="preserve">Zabezpečení konců potrubí DN do 300 při tlakových zkouškách vodou   </t>
  </si>
  <si>
    <t>899722114</t>
  </si>
  <si>
    <t xml:space="preserve">Krytí potrubí z plastů výstražnou fólií z PVC 40 cm   </t>
  </si>
  <si>
    <t>89972R113</t>
  </si>
  <si>
    <t xml:space="preserve">natažení a zkouška signalizačního měděného vodiče   </t>
  </si>
  <si>
    <t xml:space="preserve">" vnitřní lešení" (12,2*10,1)*5   </t>
  </si>
  <si>
    <t xml:space="preserve">"venkovní " ((10,2+10,2+12,2+12,2)*0,6)*3   </t>
  </si>
  <si>
    <t>941321211</t>
  </si>
  <si>
    <t xml:space="preserve">Příplatek k lešení řadovému modulovému těžkému š 1,2 m v do 25 m za první a ZKD den použití   </t>
  </si>
  <si>
    <t xml:space="preserve">670*60   </t>
  </si>
  <si>
    <t>946111113</t>
  </si>
  <si>
    <t xml:space="preserve">Montáž pojízdných věží trubkových/dílcových š do 0,9 m dl do 3,2 m v do 3,5 m   </t>
  </si>
  <si>
    <t>946111213</t>
  </si>
  <si>
    <t xml:space="preserve">Příplatek k pojízdným věžím š do 0,9 m dl do 3,2 m v do 3,5 m za první a ZKD den použití   </t>
  </si>
  <si>
    <t>953735113</t>
  </si>
  <si>
    <t xml:space="preserve">Odvětrání vodorovné plastovými troubami DN do 110 mm ukládanými na sraz   </t>
  </si>
  <si>
    <t>998011001</t>
  </si>
  <si>
    <t xml:space="preserve">Přesun hmot pro budovy zděné v do 6 m   </t>
  </si>
  <si>
    <t>998011002</t>
  </si>
  <si>
    <t xml:space="preserve">Přesun hmot pro budovy zděné v do 12 m   </t>
  </si>
  <si>
    <t>998011015</t>
  </si>
  <si>
    <t xml:space="preserve">Příplatek k přesunu hmot pro budovy zděné za zvětšený přesun do 1000 m   </t>
  </si>
  <si>
    <t>998254011</t>
  </si>
  <si>
    <t xml:space="preserve">Přesun hmot pro studny a jímání vody   </t>
  </si>
  <si>
    <t>711141559</t>
  </si>
  <si>
    <t xml:space="preserve">Provedení izolace proti zemní vlhkosti pásy přitavením vodorovné NAIP   </t>
  </si>
  <si>
    <t>628</t>
  </si>
  <si>
    <t>628331590</t>
  </si>
  <si>
    <t xml:space="preserve">pás těžký asfaltovaný SKLOBIT 40 MINERAL G 200 S40   </t>
  </si>
  <si>
    <t xml:space="preserve">121,2*1,15 "Přepočtené koeficientem množství   </t>
  </si>
  <si>
    <t>711142559</t>
  </si>
  <si>
    <t xml:space="preserve">Provedení izolace proti zemní vlhkosti pásy přitavením svislé NAIP   </t>
  </si>
  <si>
    <t xml:space="preserve">43,78*1,2 "Přepočtené koeficientem množství   </t>
  </si>
  <si>
    <t>711161533</t>
  </si>
  <si>
    <t xml:space="preserve">Izolace netkanou textilií i pro spodní stavbu 400g/m2   </t>
  </si>
  <si>
    <t>711191001</t>
  </si>
  <si>
    <t xml:space="preserve">Provedení adhezního můstku na vodorovné ploše   </t>
  </si>
  <si>
    <t>111631500</t>
  </si>
  <si>
    <t xml:space="preserve">lak asfaltový ALP/9 (MJ t) bal 9 kg   </t>
  </si>
  <si>
    <t xml:space="preserve">0,6*0,118 "Přepočtené koeficientem množství   </t>
  </si>
  <si>
    <t>713</t>
  </si>
  <si>
    <t xml:space="preserve">Izolace tepelné   </t>
  </si>
  <si>
    <t>713111121</t>
  </si>
  <si>
    <t xml:space="preserve">Montáž izolace tepelné spodem stropů s uchycením drátem rohoží, pásů, dílců, desek   </t>
  </si>
  <si>
    <t>631</t>
  </si>
  <si>
    <t>631508490</t>
  </si>
  <si>
    <t xml:space="preserve">pás tepelně izolační ISOVER DOMO 10 100 mm 7500x1200 mm   </t>
  </si>
  <si>
    <t xml:space="preserve">120*1,02 "Přepočtené koeficientem množství   </t>
  </si>
  <si>
    <t>721</t>
  </si>
  <si>
    <t xml:space="preserve">Zdravotechnika - vnitřní kanalizace   </t>
  </si>
  <si>
    <t>721211502</t>
  </si>
  <si>
    <t xml:space="preserve">Vpusť sklepní s vodorovným odtokem DN 110 mřížka litina 170x240   </t>
  </si>
  <si>
    <t>721242115</t>
  </si>
  <si>
    <t xml:space="preserve">Lapač střešních splavenin z PP se zápachovou klapkou a lapacím košem DN 110   </t>
  </si>
  <si>
    <t>998721101</t>
  </si>
  <si>
    <t xml:space="preserve">Přesun hmot tonážní pro vnitřní kanalizace v objektech v do 6 m   </t>
  </si>
  <si>
    <t>762</t>
  </si>
  <si>
    <t xml:space="preserve">Konstrukce tesařské   </t>
  </si>
  <si>
    <t>762332131</t>
  </si>
  <si>
    <t xml:space="preserve">Montáž vázaných kcí krovů pravidelných z hraněného řeziva průřezové plochy do 120 cm2   </t>
  </si>
  <si>
    <t xml:space="preserve">36+165+(26*6)+(48*6)   </t>
  </si>
  <si>
    <t>605</t>
  </si>
  <si>
    <t>605120010</t>
  </si>
  <si>
    <t xml:space="preserve">řezivo jehličnaté hranol jakost I do 120 cm2   </t>
  </si>
  <si>
    <t xml:space="preserve">0,14*0,1*6*6   </t>
  </si>
  <si>
    <t xml:space="preserve">0,14*0,35*11*15   </t>
  </si>
  <si>
    <t xml:space="preserve">0,25*0,28*6*26   </t>
  </si>
  <si>
    <t xml:space="preserve">0,025*6*48   </t>
  </si>
  <si>
    <t xml:space="preserve">" záklop" 0,024*146   </t>
  </si>
  <si>
    <t xml:space="preserve">"latě+kontralatě"146*3,6*(0,06*0,04)   </t>
  </si>
  <si>
    <t xml:space="preserve">"podpěra vnitřní  izolace" 146*3,6*(0,06*0,04)   </t>
  </si>
  <si>
    <t>762342214</t>
  </si>
  <si>
    <t xml:space="preserve">Montáž laťování na střechách jednoduchých sklonu do 60° osové vzdálenosti do 360 mm   </t>
  </si>
  <si>
    <t>605141060</t>
  </si>
  <si>
    <t xml:space="preserve">řezivo jehličnaté lať pevnostní třída S10 - 13 průžez 40 x 60 mm   </t>
  </si>
  <si>
    <t>762421023</t>
  </si>
  <si>
    <t xml:space="preserve">Obložení stropu z desek OSB tl 15 mm nebroušených na pero a drážku šroubovaných   </t>
  </si>
  <si>
    <t xml:space="preserve">"venkovní podbití "   12*0,6   </t>
  </si>
  <si>
    <t>762511154</t>
  </si>
  <si>
    <t xml:space="preserve">Podlahové kce podkladové z desek CETRIS tl 18 mm na nebroušených na pero a drážku šroubovaných   </t>
  </si>
  <si>
    <t xml:space="preserve">"ochrana izolace patek"   </t>
  </si>
  <si>
    <t>762795000</t>
  </si>
  <si>
    <t xml:space="preserve">Spojovací prostředky pro montáž prostorových vázaných kcí   </t>
  </si>
  <si>
    <t>998762101</t>
  </si>
  <si>
    <t xml:space="preserve">Přesun hmot tonážní pro kce tesařské v objektech v do 6 m   </t>
  </si>
  <si>
    <t>763</t>
  </si>
  <si>
    <t xml:space="preserve">Konstrukce suché výstavby   </t>
  </si>
  <si>
    <t>763131311</t>
  </si>
  <si>
    <t xml:space="preserve">SDK podhled deska 1xA 12,5 bez TI dvouvrstvá dřevěná spodní kce   </t>
  </si>
  <si>
    <t>998763301</t>
  </si>
  <si>
    <t xml:space="preserve">Přesun hmot tonážní pro sádrokartonové konstrukce v objektech v do 6 m   </t>
  </si>
  <si>
    <t>764001114</t>
  </si>
  <si>
    <t xml:space="preserve">Montáž podkladního plechu rš do 400 mm   </t>
  </si>
  <si>
    <t>138</t>
  </si>
  <si>
    <t>138141850</t>
  </si>
  <si>
    <t xml:space="preserve">plech hladký pozinkovaný, jakost DX51 + Z275, 0,60x1000x2000 mm   </t>
  </si>
  <si>
    <t>764111401</t>
  </si>
  <si>
    <t xml:space="preserve">Krytina střechy rovné drážkováním ze svitků z Pz plechu rš 500 mm sklonu do 30°   </t>
  </si>
  <si>
    <t>764203155</t>
  </si>
  <si>
    <t xml:space="preserve">Montáž sněhového zachytávače pro krytiny průběžného jednotrubkového   </t>
  </si>
  <si>
    <t>553446410</t>
  </si>
  <si>
    <t xml:space="preserve">zachytávač sněhový pro profilované falcované pásy prům. 22-35 pozink   </t>
  </si>
  <si>
    <t>764204109</t>
  </si>
  <si>
    <t xml:space="preserve">Montáž oplechování horních ploch a atik bez rohů rš do 800 mm   </t>
  </si>
  <si>
    <t xml:space="preserve">10+12+10   </t>
  </si>
  <si>
    <t>764301105</t>
  </si>
  <si>
    <t xml:space="preserve">Montáž lemování rovných zdí střech s krytinou prejzovou nebo vlnitou rš do 400 mm   </t>
  </si>
  <si>
    <t xml:space="preserve">12+10+10   </t>
  </si>
  <si>
    <t>764501103</t>
  </si>
  <si>
    <t xml:space="preserve">Montáž žlabu podokapního půlkulatého   </t>
  </si>
  <si>
    <t>553441800</t>
  </si>
  <si>
    <t xml:space="preserve">žlab půlkruhový podokapní 250 pozink   </t>
  </si>
  <si>
    <t>764501104</t>
  </si>
  <si>
    <t xml:space="preserve">Montáž čela pro podokapní půlkulatý žlab   </t>
  </si>
  <si>
    <t>553445520</t>
  </si>
  <si>
    <t xml:space="preserve">čelo  půlkulatého žlabu 333 mm pozink   </t>
  </si>
  <si>
    <t>764501105</t>
  </si>
  <si>
    <t xml:space="preserve">Montáž háku pro podokapní půlkulatý žlab   </t>
  </si>
  <si>
    <t>553445760</t>
  </si>
  <si>
    <t xml:space="preserve">hák žlabový 250/450 mm pozink   </t>
  </si>
  <si>
    <t>764501106</t>
  </si>
  <si>
    <t xml:space="preserve">Montáž hrdla pro podokapní půlkulatý žlab   </t>
  </si>
  <si>
    <t>764508101</t>
  </si>
  <si>
    <t xml:space="preserve">Montáž hranatého svodu   </t>
  </si>
  <si>
    <t xml:space="preserve">5,7+5,7   </t>
  </si>
  <si>
    <t>553449270</t>
  </si>
  <si>
    <t xml:space="preserve">svod okapový hranatý pozink, délka 3 m, 120 mm   </t>
  </si>
  <si>
    <t>764508102</t>
  </si>
  <si>
    <t xml:space="preserve">Montáž objímky hranatého svodu   </t>
  </si>
  <si>
    <t>553449470</t>
  </si>
  <si>
    <t xml:space="preserve">objímka hranatého svodu pozink - trn 200 mm zatloukací, 120 mm   </t>
  </si>
  <si>
    <t>553449570</t>
  </si>
  <si>
    <t xml:space="preserve">koleno "S" svodové hranaté, pozink 120 mm   </t>
  </si>
  <si>
    <t>764508104</t>
  </si>
  <si>
    <t xml:space="preserve">Montáž horního dvojitého kolena hranatého svodu   </t>
  </si>
  <si>
    <t>765</t>
  </si>
  <si>
    <t xml:space="preserve">Krytina skládaná   </t>
  </si>
  <si>
    <t>765191001</t>
  </si>
  <si>
    <t xml:space="preserve">Montáž pojistné hydroizolační fólie kladené ve sklonu do 20° lepením na bednění nebo izolaci   </t>
  </si>
  <si>
    <t>283292950</t>
  </si>
  <si>
    <t xml:space="preserve">membrána podstřešní JUTADACH 150 g/m2 s aplikovanou spojovací páskou   </t>
  </si>
  <si>
    <t xml:space="preserve">146*1,1 "Přepočtené koeficientem množství   </t>
  </si>
  <si>
    <t>767190116</t>
  </si>
  <si>
    <t xml:space="preserve">Montáž oplechování a lemování ocelových kcí stěn a střech ocelovým plechem rš do 400 mm   </t>
  </si>
  <si>
    <t xml:space="preserve">(2*PI*10,37*10,37+2*PI*10,37*0,3)   </t>
  </si>
  <si>
    <t>137</t>
  </si>
  <si>
    <t>137565100</t>
  </si>
  <si>
    <t xml:space="preserve">plech tenký hladký stud.jakost 11321.21 0,50x1000x2000 mm   </t>
  </si>
  <si>
    <t>767590120</t>
  </si>
  <si>
    <t xml:space="preserve">Montáž podlahového roštu šroubovaného   </t>
  </si>
  <si>
    <t xml:space="preserve">"podstavec pod rozvaděče" 122   </t>
  </si>
  <si>
    <t>553470010</t>
  </si>
  <si>
    <t xml:space="preserve">rošt podlahový lisovaný PZN velikost 30/2 mm 500 x 1000 mm   </t>
  </si>
  <si>
    <t>767640111</t>
  </si>
  <si>
    <t xml:space="preserve">Montáž dveří ocelových vchodových jednokřídlových bez nadsvětlíku   </t>
  </si>
  <si>
    <t>553411600</t>
  </si>
  <si>
    <t xml:space="preserve">dveře ocelové exteriérové zateplené PN 74 6563 dvoukřídlé 1800 x 2100 cm   </t>
  </si>
  <si>
    <t>767833100</t>
  </si>
  <si>
    <t xml:space="preserve">Montáž žebříků do zdi s bočnicemi s profilové oceli   </t>
  </si>
  <si>
    <t>553411550</t>
  </si>
  <si>
    <t xml:space="preserve">výlezný žebřík na střechu   </t>
  </si>
  <si>
    <t>767834101</t>
  </si>
  <si>
    <t xml:space="preserve">Příplatek k ceně za montáž žebříků ochranný koš šroubovaný   </t>
  </si>
  <si>
    <t>767881111</t>
  </si>
  <si>
    <t xml:space="preserve">Montáž sloupků záchytného systému do žb expanzní kotvou, samořez. vruty, sevřením   </t>
  </si>
  <si>
    <t>55341R550</t>
  </si>
  <si>
    <t xml:space="preserve">certifikovaný záchytný systém   </t>
  </si>
  <si>
    <t xml:space="preserve">Montáž atypických zámečnických konstrukcí hmotnosti do 5 kg   </t>
  </si>
  <si>
    <t>553409170</t>
  </si>
  <si>
    <t xml:space="preserve">dle technologie   </t>
  </si>
  <si>
    <t>76799R112</t>
  </si>
  <si>
    <t xml:space="preserve">Montáž atypických zámečnických konstrukcí hmotnosti do 10 kg   </t>
  </si>
  <si>
    <t>soubor</t>
  </si>
  <si>
    <t>13756R350</t>
  </si>
  <si>
    <t xml:space="preserve">šablona pro kotvení vřetně trnů a pomocné konstrukce   </t>
  </si>
  <si>
    <t>998767101</t>
  </si>
  <si>
    <t xml:space="preserve">Přesun hmot tonážní pro zámečnické konstrukce v objektech v do 6 m   </t>
  </si>
  <si>
    <t>998767192</t>
  </si>
  <si>
    <t xml:space="preserve">Příplatek k přesunu hmot tonážní 767 za zvětšený přesun do 100 m   </t>
  </si>
  <si>
    <t>775</t>
  </si>
  <si>
    <t xml:space="preserve">Podlahy skládané   </t>
  </si>
  <si>
    <t>775591197</t>
  </si>
  <si>
    <t xml:space="preserve">Montáž parozábrany se samolepícím proužkem   </t>
  </si>
  <si>
    <t>631508170</t>
  </si>
  <si>
    <t xml:space="preserve">parozábrana foliová ISOVER VARIO KM duplex UV 40000x1500 mm   </t>
  </si>
  <si>
    <t xml:space="preserve">Dozory   </t>
  </si>
  <si>
    <t>hodina</t>
  </si>
  <si>
    <t>ing. Miluše Brtvová, Miroslav  Veselý</t>
  </si>
  <si>
    <t xml:space="preserve">SO526 - Dodávka a montáž </t>
  </si>
  <si>
    <r>
      <t xml:space="preserve">Rozváděč +RS526 : nástěnný rozváděč včetně vybavení, včetně přípojnic a držáků přípojnic, včetně montážní desky, montážních lišt, transportních ok, (jmenovitý proud In=63A) - rozměry výška 1200mm, šířka 800mm, hloubka 300mm, přívod i vývody nahoru, IP66, po otevření dveří IP20. Specifikace materiálu rozváděče +RS526 viz </t>
    </r>
    <r>
      <rPr>
        <sz val="8"/>
        <color indexed="10"/>
        <rFont val="Arial"/>
        <family val="2"/>
        <charset val="238"/>
      </rPr>
      <t xml:space="preserve"> příloha 1. </t>
    </r>
  </si>
  <si>
    <t>Montáž NN přístrojové výbavy do rozvaděče +RS526</t>
  </si>
  <si>
    <t>Vydrátování rozvaděče +RS526</t>
  </si>
  <si>
    <t>Gravírované popisky na dveřích rozvaděče +RS526</t>
  </si>
  <si>
    <t>Legenda rozvaděče +RS526</t>
  </si>
  <si>
    <t>Označení přístrojů v rozvaděči  +RS526</t>
  </si>
  <si>
    <t>Trvanlivé popisky  přístrojové výbavy do rozvaděče +RS526</t>
  </si>
  <si>
    <t>Nalepení gravírovaných štítků, legendy, výstražných cedulek, nálepek na dveře rozvaděče  +RS526</t>
  </si>
  <si>
    <t>Jednopólové schéma rozváděče</t>
  </si>
  <si>
    <t>Montáž rozvaděče na stěnu čerpadlovny včetně navrtání děr .</t>
  </si>
  <si>
    <t>Uzemnění rozvaděče +RS526 , připojení na zemnící síť.</t>
  </si>
  <si>
    <t xml:space="preserve">Zhotovení základového zemniče  </t>
  </si>
  <si>
    <t>Ekvipotenciální sběrnice</t>
  </si>
  <si>
    <t>Připojení veškerých vedení vstupujících do objektu na zemnící síť</t>
  </si>
  <si>
    <t>Připojení veškerých velkých kovových částí na zemnící síť</t>
  </si>
  <si>
    <t xml:space="preserve">Hromosvod </t>
  </si>
  <si>
    <t>LED svítidlo  FUTURA 2,5ft PC AL 6500/840, IP66 + montáž</t>
  </si>
  <si>
    <t>Trevos</t>
  </si>
  <si>
    <t>LED svítidlo  TURTLE LED 591 35 02 , IP66 + montáž na stěnu</t>
  </si>
  <si>
    <t>Elektrosvit</t>
  </si>
  <si>
    <t>Vypínač typ: 3558-01750 + montáž na stěnu</t>
  </si>
  <si>
    <t>ABB</t>
  </si>
  <si>
    <t>Elektroinstalační krabice DK 0404 GZ  + montáž</t>
  </si>
  <si>
    <t>Vývodka ASM 20  + montáž ( pro venkovní instalaci )</t>
  </si>
  <si>
    <t>Skříň pro ovlád. XAL-D01  + montáž na stěnu</t>
  </si>
  <si>
    <t>Schneider electric</t>
  </si>
  <si>
    <t>Hlavice bílá ZB5-AA1  + montáž</t>
  </si>
  <si>
    <t>Spínací jednotka 1Z ZB5-AZ101  + montáž</t>
  </si>
  <si>
    <t>Nástěnná zásuvka 230V typ  5518-2750, 2P+PE , IP55 + montáž na stěnu</t>
  </si>
  <si>
    <t>Nástěnná zásuvka 400V typ 416RS6W, 3P+N+PE , IP67 + montáž na stěnu</t>
  </si>
  <si>
    <t>Drátěný žlab 100x50 žárový pozink</t>
  </si>
  <si>
    <t xml:space="preserve"> Merkur2/Solace/Kopos/Hilti</t>
  </si>
  <si>
    <t>Všechen montážní materiál je orientační. Jeho skutečné množství, případně jiné komponenty, budou určeny na základě výrobní dokumentace, zpracované montážní firmou. Možnost vedení tras, uchycení MX, MS, světel, aj.,  uchycení bude nutno projít na stavbě a modifikovat dle skutečných možností na stavbě. Výrobce materiálů zvolit dle zvyklosti montážní firmy - např. Merkur2/Solace/Kopos/Hilti</t>
  </si>
  <si>
    <t>Nouzové svítidlo EXIT_3W, IP65, 1x4W</t>
  </si>
  <si>
    <t>MODUS</t>
  </si>
  <si>
    <t>Spojovací uzemňovací sada pro drátěné žlaby</t>
  </si>
  <si>
    <t>Montážní spojovací materiál (spojky, šrouby, matice, podložky apod.)</t>
  </si>
  <si>
    <t>Materiál pro uchycení drátěných žlabů, žárový pozink L=100mm</t>
  </si>
  <si>
    <t>Merkur2/Solace/Kopos/Hilti</t>
  </si>
  <si>
    <t>Materiál pro zavěšení 4 ks svítidel na strop</t>
  </si>
  <si>
    <t>Příchytky omega</t>
  </si>
  <si>
    <t xml:space="preserve"> Solace/Kopos/Hilti</t>
  </si>
  <si>
    <t>Eska pásky 200x10</t>
  </si>
  <si>
    <t>Kabely - dodávka a montáž:</t>
  </si>
  <si>
    <t>Kabel CYKY-J 5x1,5 mm² počet kabelů 9ks</t>
  </si>
  <si>
    <t>Prakab</t>
  </si>
  <si>
    <t>Kabel CYKY-J 3x1,5 mm² počet kabelů 14ks</t>
  </si>
  <si>
    <t>Kabel CYKY-O 3x1,5 mm² počet kabelů 1ks</t>
  </si>
  <si>
    <t>Kabel CYKY-J 5x2,5 mm² počet kabelů 1ks</t>
  </si>
  <si>
    <t>Vodič pro pospojování na stejný potenciál CYA 6 Z/ŽL</t>
  </si>
  <si>
    <t>Ekvipotenciální sběrnice R15 provedení A</t>
  </si>
  <si>
    <t xml:space="preserve">Dehn </t>
  </si>
  <si>
    <t>Propojení rozváděče a ekvipotenciální sběrnice - pásek FeZn 30x4 nebo vodič CYA</t>
  </si>
  <si>
    <t xml:space="preserve">Drobný montážní materiál dle potřeby ( např. návlačky, svařovací elektrody, kotouče do rozbrušky, eska pásky, kabelová oka, šroubovací materiál, manipulační technika, paleťák apod.) včetně spojovacího materiálu kabelových tras </t>
  </si>
  <si>
    <t xml:space="preserve">Vrtání děr v podlaze a ve stěnách dle potřeby </t>
  </si>
  <si>
    <t>Montáž protipožárních ucpávek</t>
  </si>
  <si>
    <t xml:space="preserve">Materiál na protipožární přepážky na kabelových trasách </t>
  </si>
  <si>
    <t>Revizní zpráva</t>
  </si>
  <si>
    <t>Zemnění  - Dodávka a montáž</t>
  </si>
  <si>
    <t>Zemnící pásek FeZn 30x4mm</t>
  </si>
  <si>
    <t>Zhotovení základového zemniče - uložení pásku FeZn, svařovací práce  ( sváry pásku  a betonářské oceli,  dvou pásků apod.)</t>
  </si>
  <si>
    <t>Vyvedení zemnících přívodů ze země, svařovací práce pro spojení pásku a ocelové konstrukce</t>
  </si>
  <si>
    <t>Křížová svorka pro páskové vodiče pro spoje nad zemí a v zemi, KS FL30 STTZN (obj.č. 318 033) nebo sváry pásku</t>
  </si>
  <si>
    <t>Rozpojovací svorka dvoudílná pro spojení páskových vodičů ( kat. č. 455 000)</t>
  </si>
  <si>
    <t>Zhotovení základových zemničů patek - uložení pásku FeZn, svařovací práce  ( sváry pásku  a betonářské oceli,  dvou pásků apod.)</t>
  </si>
  <si>
    <r>
      <t xml:space="preserve">Jímací tyč AlMgSi </t>
    </r>
    <r>
      <rPr>
        <sz val="8"/>
        <rFont val="Arial"/>
        <family val="2"/>
        <charset val="238"/>
      </rPr>
      <t>Ø</t>
    </r>
    <r>
      <rPr>
        <sz val="8"/>
        <rFont val="Arial"/>
        <family val="2"/>
        <charset val="238"/>
      </rPr>
      <t xml:space="preserve"> 16mm, 1,5m </t>
    </r>
  </si>
  <si>
    <t>Betonový podstavec  pro jímací tyče, kulatý s podložkou</t>
  </si>
  <si>
    <t>Betonové podpěry vedení s PVC podložkou</t>
  </si>
  <si>
    <r>
      <t xml:space="preserve">Drát pro jímací vedení a svody AlMgSi </t>
    </r>
    <r>
      <rPr>
        <sz val="8"/>
        <rFont val="Arial"/>
        <family val="2"/>
        <charset val="238"/>
      </rPr>
      <t>Ø</t>
    </r>
    <r>
      <rPr>
        <sz val="8"/>
        <rFont val="Arial"/>
        <family val="2"/>
        <charset val="238"/>
      </rPr>
      <t xml:space="preserve"> 10mm</t>
    </r>
  </si>
  <si>
    <t>Svorka MV pro jímací tyče obj.č. 392 050</t>
  </si>
  <si>
    <t>Křížová svorka pro kruhový a páskový vodič</t>
  </si>
  <si>
    <t>Propojení atiky a hromosvodové soustavy</t>
  </si>
  <si>
    <t>Propojení okapu  a hromosvodové soustavy</t>
  </si>
  <si>
    <t>Nenormovaná kabelová trasa a funkčností při požáru - třída P60-R</t>
  </si>
  <si>
    <t>6050 ZN_F Ocelová trubka - závitová, žárově zinkovaná ponorem, délka 3m</t>
  </si>
  <si>
    <t>KOPOS</t>
  </si>
  <si>
    <t>350H ZN_F Spojka pro ocelové závitové trubky, zinko-niklový potah</t>
  </si>
  <si>
    <t>5250 ZN_F Příchytka OMEGA pro ocelové trubky, žárově zinkovaná ponorem</t>
  </si>
  <si>
    <t>SB 6.3X35_POGMT Šroub k upevnění samostatných kabelových příchytek</t>
  </si>
  <si>
    <t>OPT_CZ Štítek k označení požárně odolných tras</t>
  </si>
  <si>
    <t>Montáž a instalace kabelové trasy o délce 15m</t>
  </si>
  <si>
    <t>Zhotovení kabelového prostupu - vrtání 2ks děr d=50mm</t>
  </si>
  <si>
    <t>Materiál na protipožární přepážky s odolností vůči vlivům venkovního prostředí</t>
  </si>
  <si>
    <t>Lešení</t>
  </si>
  <si>
    <t>Individuální zkoušky</t>
  </si>
  <si>
    <t>Komplexní vyzkoušení</t>
  </si>
  <si>
    <t>Výrobní dokumentace</t>
  </si>
  <si>
    <t>ing. Brtvová</t>
  </si>
  <si>
    <t xml:space="preserve">SO1404 - Dodávka a montáž </t>
  </si>
  <si>
    <r>
      <t xml:space="preserve">Rozváděč +RS1404 : nástěnný rozváděč včetně vybavení, včetně přípojnic a držáků přípojnic, včetně montážní desky, montážních lišt, transportních ok, (jmenovitý proud In=63A) - rozměry výška 1200mm, šířka 800mm, hloubka 300mm, přívod i vývody nahoru, IP66, po otevření dveří IP20. Specifikace materiálu rozváděče +RS1404 viz </t>
    </r>
    <r>
      <rPr>
        <sz val="8"/>
        <color indexed="10"/>
        <rFont val="Arial"/>
        <family val="2"/>
        <charset val="238"/>
      </rPr>
      <t xml:space="preserve"> příloha 1. </t>
    </r>
  </si>
  <si>
    <t>Montáž NN přístrojové výbavy do rozvaděče +RS1404</t>
  </si>
  <si>
    <t>Vydrátování rozvaděče +RS1404</t>
  </si>
  <si>
    <t>Gravírované popisky na dveřích rozvaděče +RS1404</t>
  </si>
  <si>
    <t>Legenda rozvaděče +RS1404</t>
  </si>
  <si>
    <t>Trvanlivé popisky  přístrojové výbavy do rozvaděče +RS1404</t>
  </si>
  <si>
    <t>Nalepení gravírovaných štítků, legendy, výstražných cedulek, nálepek na dveře rozvaděče  +RS1404</t>
  </si>
  <si>
    <t>Montáž rozvaděče na stěnu rozvodny včetně navrtání děr .</t>
  </si>
  <si>
    <t>Uzemnění rozvaděče +RS1404 , připojení na zemnící síť.</t>
  </si>
  <si>
    <t>Vypínač typ: 3553-01929B + montáž na stěnu</t>
  </si>
  <si>
    <t>Nástěnná zásuvka 230V typ  5518-2929B, 2P+PE , IP44 + montáž na stěnu</t>
  </si>
  <si>
    <t>Nástěnná zásuvka 400V typ 416RS6, 3P+N+PE , IP44 + montáž na stěnu</t>
  </si>
  <si>
    <t>Elektroinstalační lišty LHD 40x20_HC</t>
  </si>
  <si>
    <t>Kopos</t>
  </si>
  <si>
    <t>Elektroinstalační lišty LHD 25x15_HC</t>
  </si>
  <si>
    <t xml:space="preserve">Kabel CYKY-J 5x2,5 mm² </t>
  </si>
  <si>
    <t xml:space="preserve">Kabel CYKY-J 3x1,5 mm² </t>
  </si>
  <si>
    <t xml:space="preserve">Kabel CYKY-O 3x1,5 mm² </t>
  </si>
  <si>
    <t xml:space="preserve">Kabel CYKY-J 3x2,5 mm² </t>
  </si>
  <si>
    <t>Vypínač typ: 3558-01750 (IP66) + montáž na stěnu</t>
  </si>
  <si>
    <t>Vyvedení zemnících přívodů ze země</t>
  </si>
  <si>
    <r>
      <t xml:space="preserve">Jímací tyč AlMgSi </t>
    </r>
    <r>
      <rPr>
        <sz val="8"/>
        <rFont val="Arial"/>
        <family val="2"/>
        <charset val="238"/>
      </rPr>
      <t>Ø</t>
    </r>
    <r>
      <rPr>
        <sz val="8"/>
        <rFont val="Arial"/>
        <family val="2"/>
        <charset val="238"/>
      </rPr>
      <t xml:space="preserve"> 16mm, 2m </t>
    </r>
  </si>
  <si>
    <t>Podpěra pro hřebenové vedení</t>
  </si>
  <si>
    <t>Podpěra pro svody hromosvodu</t>
  </si>
  <si>
    <t>Ochranný úhelník délky 2m</t>
  </si>
  <si>
    <t>Objekt 1404 Útulna</t>
  </si>
  <si>
    <t xml:space="preserve">Zakázka: D.1_IP-23-0201-07202 </t>
  </si>
  <si>
    <t xml:space="preserve"> Rozšíření a úprava železničního stáčiště ve skladu Hněvice</t>
  </si>
  <si>
    <t>sazba DPH</t>
  </si>
  <si>
    <t>název</t>
  </si>
  <si>
    <t>jed.</t>
  </si>
  <si>
    <t>počet</t>
  </si>
  <si>
    <t>jed. cena dodávky</t>
  </si>
  <si>
    <t>dodávka celkem</t>
  </si>
  <si>
    <t>jed. cena montáže</t>
  </si>
  <si>
    <t>montáž celkem</t>
  </si>
  <si>
    <t>TECHNOLOGIE</t>
  </si>
  <si>
    <t>.</t>
  </si>
  <si>
    <t>Zhotovení map nových objektů do grafického nadstavbového programu SBI</t>
  </si>
  <si>
    <t>Uložení prvku EPS do grafických map programu SBI</t>
  </si>
  <si>
    <t>Mikromodul sběrnice Esserus   -784382.D0</t>
  </si>
  <si>
    <t>Externí spínaný síťový zdroj 27,6V DC/5A-2x40Ah v nástěnném kovovém krytu</t>
  </si>
  <si>
    <t>Akumulátor AKU 12V/38Ah</t>
  </si>
  <si>
    <t>Esserbus koppler 4 vstupy / 2 výstupy   -808623</t>
  </si>
  <si>
    <t xml:space="preserve">Kryt pro kopplery z plastické hmoty pro montáž na C nebo DIN lištu   -788603.10 </t>
  </si>
  <si>
    <t>Adresný IQ8 modul elektroniky tlačítkového hlásiče          požáru s oddělovačem (velké provedení)   -804905</t>
  </si>
  <si>
    <t>Červený kryt tlačítkového hlásiče požáru se sklem              (velké provedení)   -704900</t>
  </si>
  <si>
    <t>Ochranná krytka IP55 na svorkovnici tlačítkového           hlásiče požáru IQ8 (10ks v 1 balení)   -704917</t>
  </si>
  <si>
    <t>Povětrnostní kryt pro tlačítkové hlásiče požáru IQ8</t>
  </si>
  <si>
    <t>Adresný automatický optickokouřový hlásič požáru IQ8Quad   -802371</t>
  </si>
  <si>
    <t>Standardní patice hlásičů IQ8Quad   -805590</t>
  </si>
  <si>
    <t>Adapter pro patice IQ8Quad do vlhka   -805572.50</t>
  </si>
  <si>
    <t>Automatický plamenný IR hlásič požáru do prostor s nebezpečím výbuchu hořlavých plynů a par -zóna 1</t>
  </si>
  <si>
    <t>Povětrnostní kryt pro plamenné hlásiče požáru</t>
  </si>
  <si>
    <t>Resetovací modul k montáži na DIN lištu   -781332</t>
  </si>
  <si>
    <t>Resetovací tlačítko pro plamenné hlásiče požáru</t>
  </si>
  <si>
    <t>Popisovací štítek pro opticko kouřové hlásiče požáru</t>
  </si>
  <si>
    <t>Popisovací štítek pro ostatní hlásiče požáru</t>
  </si>
  <si>
    <t>Přepěťová ochrana pro silový přívod zdrojů</t>
  </si>
  <si>
    <t>Přepěťová ochrana datová pro kruhové linky</t>
  </si>
  <si>
    <t>Relé 24V DC</t>
  </si>
  <si>
    <t>Ukončení a zapojení kabelových výstupů v návazných zařízeních</t>
  </si>
  <si>
    <t>Samoregulační topný kabel o výkonu 10W/m                           RSL 03-2CT (2703-21T00)</t>
  </si>
  <si>
    <t>Ukončovací sada EEx e II DCE 16-02 (2700)</t>
  </si>
  <si>
    <t>Připojovací sada M25x1,5 EEx e II DCP 25-05 (2700)</t>
  </si>
  <si>
    <t>Krabicová rozvodka Ex e II T6 KR 8118/121 (M25x1,5)</t>
  </si>
  <si>
    <t>Certifikovaná požární ucpávka</t>
  </si>
  <si>
    <t>ROZVODY</t>
  </si>
  <si>
    <t>Demontáž stávajících kabelových rozvodů funkčních při požáru</t>
  </si>
  <si>
    <t>Uložení stávajících kabelů funkčních při požáru do nových požárních  tras</t>
  </si>
  <si>
    <t>Uložení nových kabelů do stávajících tras</t>
  </si>
  <si>
    <t>Odvíčkování a zavíčkování stávajícího ocelového kabelového žlabu</t>
  </si>
  <si>
    <t>Odvíčkování a zavíčkování stávajícího požárního ocelového kabelového žlabu</t>
  </si>
  <si>
    <t>Sdělovací stíněný kabel J-Y(St)Y 2x2x0,8mm</t>
  </si>
  <si>
    <t>Sdělovací stíněný kabel J-Y(St)Y 4x2x0,8mm</t>
  </si>
  <si>
    <t>Sdělovací stíněný kabel funkční při požáru</t>
  </si>
  <si>
    <t>JXFE-V 2x2x0,8mm</t>
  </si>
  <si>
    <t>JXFE-V 4x2x0,8mm</t>
  </si>
  <si>
    <r>
      <t>Silový kabel CYKY 3x4mm</t>
    </r>
    <r>
      <rPr>
        <vertAlign val="superscript"/>
        <sz val="9"/>
        <rFont val="Arial CE"/>
        <family val="2"/>
        <charset val="238"/>
      </rPr>
      <t>2</t>
    </r>
  </si>
  <si>
    <r>
      <t>Silový kabel funkční při požáru 1-CXKH-V 2x2,5mm</t>
    </r>
    <r>
      <rPr>
        <vertAlign val="superscript"/>
        <sz val="9"/>
        <rFont val="Arial CE"/>
        <family val="2"/>
        <charset val="238"/>
      </rPr>
      <t>2</t>
    </r>
  </si>
  <si>
    <r>
      <t>Silový kabel funkční při požáru 1-CXKH-V 3x1,5mm</t>
    </r>
    <r>
      <rPr>
        <vertAlign val="superscript"/>
        <sz val="9"/>
        <rFont val="Arial CE"/>
        <family val="2"/>
        <charset val="238"/>
      </rPr>
      <t>2</t>
    </r>
  </si>
  <si>
    <r>
      <t>Uzemňovací vodič CY 4mm</t>
    </r>
    <r>
      <rPr>
        <vertAlign val="superscript"/>
        <sz val="9"/>
        <rFont val="Arial CE"/>
        <family val="2"/>
        <charset val="238"/>
      </rPr>
      <t>2</t>
    </r>
    <r>
      <rPr>
        <sz val="9"/>
        <rFont val="Arial CE"/>
        <family val="2"/>
        <charset val="238"/>
      </rPr>
      <t xml:space="preserve"> (zelenožlutý)</t>
    </r>
  </si>
  <si>
    <r>
      <t>Uzemňovací vodič CY 6mm</t>
    </r>
    <r>
      <rPr>
        <vertAlign val="superscript"/>
        <sz val="9"/>
        <rFont val="Arial CE"/>
        <family val="2"/>
        <charset val="238"/>
      </rPr>
      <t>2</t>
    </r>
    <r>
      <rPr>
        <sz val="9"/>
        <rFont val="Arial CE"/>
        <family val="2"/>
        <charset val="238"/>
      </rPr>
      <t xml:space="preserve"> (zelenožlutý)</t>
    </r>
  </si>
  <si>
    <t>Uzemňovací svorka na potrubí (AB, ZSA16)</t>
  </si>
  <si>
    <t>Nerezový pásek pro uzemňovací svorku na potrubí</t>
  </si>
  <si>
    <t>Kovová kabelová příchytka</t>
  </si>
  <si>
    <t>Vkládací lišta z plastické hmoty LV 24x22</t>
  </si>
  <si>
    <t>Vkládací lišta z plastické hmoty LV 40x40</t>
  </si>
  <si>
    <t>Tuhá trubka z plastické hmoty o průměru dle ČSN</t>
  </si>
  <si>
    <t>16mm</t>
  </si>
  <si>
    <t>23mm</t>
  </si>
  <si>
    <t xml:space="preserve">Příchytka z plastické hmoty pro upevnění tuhé trubky </t>
  </si>
  <si>
    <t>o průměru dle ČSN 16mm</t>
  </si>
  <si>
    <t>o průměru dle ČSN 23mm</t>
  </si>
  <si>
    <t>Ocelová trubka o průměru dle ČSN 23mm</t>
  </si>
  <si>
    <t>Kovová příchytka pro upevnění ocelové trubky o průměru dle ČSN 23mm</t>
  </si>
  <si>
    <t>Ocelový kabelový žlab 60x100 včetně spojovacího i upevňovacího materiálu</t>
  </si>
  <si>
    <t xml:space="preserve">Ocelové víko pro kabelový žlab </t>
  </si>
  <si>
    <t>Kovová spona pro upevnění víka ke žlabu</t>
  </si>
  <si>
    <t>Ocelový výložník pro upevnění kabelového žlabu</t>
  </si>
  <si>
    <t>Požárně odolná kovová kabelová příchytka</t>
  </si>
  <si>
    <t>Požárně odolná kovová kabelová příchytka dvojitá</t>
  </si>
  <si>
    <t>Požárně odolná ocelová kabelová lávka včetně spojovacího i upevňovacího materiálu šířky 200mm</t>
  </si>
  <si>
    <t>Požárně odolné kovové příchytky pro upevnění kabelů na lávky</t>
  </si>
  <si>
    <t>Požárně odolný ocelový kabelový žlab 60x100mm včetně spojovacího i upevňovacího materiálu</t>
  </si>
  <si>
    <t>Ocelový výložník pro upevnění požárně odolného kabelového žlabu</t>
  </si>
  <si>
    <t>Kovový kryt proti mechanickému poškození kabelů délky 1500mm</t>
  </si>
  <si>
    <t>Nástěnná venkovní skříň z plastické hmoty s plným víkem včetně montážní desky, osazení komponentů a zapojení</t>
  </si>
  <si>
    <t>Kovová konstrukce pro upevnění plamenného hlásiče požáru na nosnou konstrukci objektu</t>
  </si>
  <si>
    <t>Ocelová nosná konstrukce pro upevnění výložníku ke kabelovému mostu a konstrukci objektu</t>
  </si>
  <si>
    <t>Jednopólový jistič 230V/10A</t>
  </si>
  <si>
    <t>Jednopólový proudový chránič s jističem 16A-50mA a s pomocným kontaktem</t>
  </si>
  <si>
    <t>Drobný instalační a spojovací materiál</t>
  </si>
  <si>
    <t>REKAPITULACE</t>
  </si>
  <si>
    <t>DODÁVKA TECHNOLOGIE</t>
  </si>
  <si>
    <t>MONTÁŽ TECHNOLOGIE</t>
  </si>
  <si>
    <t>DODÁVKA ROZVODU</t>
  </si>
  <si>
    <t>MONTÁŽ ROZVODU</t>
  </si>
  <si>
    <t>MONTÁŽNÍ PLOŠINA PRO PRÁCE VE VÝŠKÁCH</t>
  </si>
  <si>
    <t>ÚPRAVY STÁVAJÍCÍHO SYSTÉMU EPS</t>
  </si>
  <si>
    <t>ÚPRAVY STÁVAJÍCÍHO PROGRAMU SBI</t>
  </si>
  <si>
    <t>OŽIVENÍ, ODZKOUŠENÍ A FUNKČNÍ ZKOUŠKY</t>
  </si>
  <si>
    <t>VÝCHOZÍ REVIZE</t>
  </si>
  <si>
    <t>KONTROLA TIČR</t>
  </si>
  <si>
    <t>PROJEKTOVÁ DOKUMENTACE SS</t>
  </si>
  <si>
    <t>CESTOVNÉ A NOCLEŽNÉ</t>
  </si>
  <si>
    <t>CENA BEZ DPH</t>
  </si>
  <si>
    <t>CENA CELKEM</t>
  </si>
  <si>
    <t>EPS</t>
  </si>
  <si>
    <t>DHP</t>
  </si>
  <si>
    <t>SLP</t>
  </si>
  <si>
    <t xml:space="preserve">Zakázka: D.1_IP-23-0201-08202 </t>
  </si>
  <si>
    <t>Venkovní informační panel 24V DC zobrazující nápis "5%DMV", IP54</t>
  </si>
  <si>
    <t>Venkovní informační panel 24V DC zobrazující nápis "20%DMV", IP54</t>
  </si>
  <si>
    <t>Povětrnostní ocelový kryt pro venkovní informační panel</t>
  </si>
  <si>
    <t>Venkovní siréna s oranžovým zábleskovým majákem 9-28V DC, IP54</t>
  </si>
  <si>
    <t>Venkovní siréna s červeným zábleskovým majákem 9-28V DC, IP54</t>
  </si>
  <si>
    <t>Přepěťová ochrana pro silový přívod zdroje</t>
  </si>
  <si>
    <t>Požárně odolná kovová kabelová příchytka jednoduchá</t>
  </si>
  <si>
    <t>ZAPOJENÍ DHP DO SYSTÉMU EPS</t>
  </si>
  <si>
    <t>D.2_IP-23-0201-11012</t>
  </si>
  <si>
    <t>SO360, 1404 - Výkaz / výměr</t>
  </si>
  <si>
    <t>Investor/Client</t>
  </si>
  <si>
    <t>ČEPRO, a. s.</t>
  </si>
  <si>
    <t>Část/Part</t>
  </si>
  <si>
    <t>D. Dokumentace objektů a technických a technologických zařízení</t>
  </si>
  <si>
    <t>Objednatel/Customer</t>
  </si>
  <si>
    <t>IP PROJEKT a.s.</t>
  </si>
  <si>
    <t>Podčást/Subsection</t>
  </si>
  <si>
    <t>D2. Dokumentace technických a technologických zařízení</t>
  </si>
  <si>
    <t>Název akce/Project</t>
  </si>
  <si>
    <t>ROZŠÍŘENÍ A ÚPRAVA ŽELEZNIČNÍHO STÁČIŠTĚ VE SKLADU HNĚVICE</t>
  </si>
  <si>
    <t>SO / PS_CO/PU</t>
  </si>
  <si>
    <t>PS074 ASŘ a MaR</t>
  </si>
  <si>
    <t>Zak. číslo/Project No.</t>
  </si>
  <si>
    <t>IP-23-0201</t>
  </si>
  <si>
    <t>Prof. Díl/Professions</t>
  </si>
  <si>
    <t>Stupeň PD/PD Stage</t>
  </si>
  <si>
    <t>PDPS - Projektová dokumentace pro provedení stavby</t>
  </si>
  <si>
    <t>Prof. část/ Prof. Part</t>
  </si>
  <si>
    <t>Datum změny:</t>
  </si>
  <si>
    <t>Dodávka jednotková</t>
  </si>
  <si>
    <t>Montáž jednotková</t>
  </si>
  <si>
    <t>Dodávka
celkem</t>
  </si>
  <si>
    <t>Montáž
celkem</t>
  </si>
  <si>
    <t>MON</t>
  </si>
  <si>
    <t>Montáže</t>
  </si>
  <si>
    <t>A1</t>
  </si>
  <si>
    <t>Rozváděč +360DT1 v S01404 pro PS074 - SO360</t>
  </si>
  <si>
    <t xml:space="preserve">Oceloplechová skříň 800x2000x400 mm (Š x V x H), IP55/20, RAL7032, zámek univerz. elektro, nap.soust. 1NPE~50Hz230V/TN-S, přívody/vývody spodem, Ochranná opatření před úrazem elektrickým proudem dle ČSN 332000-4-41 ed.2 -SELV, FELV, automatickým odpojením od zdroje, značení vodičů dle ČSN EN 60204-1, např. RITTAL ( ekvivalentní zařízení je možné ) </t>
  </si>
  <si>
    <t xml:space="preserve">Příslušenství skříně (dveře, montážní panely, boční, zadní a horní panely), např. RITTAL ( ekvivalentní zařízení je možné ) </t>
  </si>
  <si>
    <t xml:space="preserve">Sokl pro rozváděč 200 mm, např. RITTAL ( ekvivalentní zařízení je možné ) </t>
  </si>
  <si>
    <t xml:space="preserve">S7-300, CPU 315-2 PN/DP, 384kB, PROFINET, např. SIEMENS ( ekvivalentní zařízení je možné ) </t>
  </si>
  <si>
    <t xml:space="preserve">MEMORY CARD FOR S7-300, 4MB, např. SIEMENS ( ekvivalentní zařízení je možné ) </t>
  </si>
  <si>
    <t xml:space="preserve">ET200M, DIN rail for active bus modules, 830mm, např. SIEMENS ( ekvivalentní zařízení je možné ) </t>
  </si>
  <si>
    <t xml:space="preserve">ET200M, PS307 STABILIZOVANÝ ZDROJ, 120/230VAC, 24VDC/5A, např. SIEMENS ( ekvivalentní zařízení je možné ) </t>
  </si>
  <si>
    <t xml:space="preserve">ET200M, Digital input 32DI, 24V DC; isolated, např. SIEMENS ( ekvivalentní zařízení je možné ) </t>
  </si>
  <si>
    <t xml:space="preserve">ET200M, Digital output 32DO, 24V DC, 0.5A; isolated, např. SIEMENS ( ekvivalentní zařízení je možné ) </t>
  </si>
  <si>
    <t xml:space="preserve">ET200M, Analog input 8AI; 13-bit; 66 ms; isolated, např. SIEMENS ( ekvivalentní zařízení je možné ) </t>
  </si>
  <si>
    <t xml:space="preserve">ET200M, Front connector, 40-pin, with spring-loaded terminals, např. SIEMENS ( ekvivalentní zařízení je možné ) </t>
  </si>
  <si>
    <t xml:space="preserve">SIMATIC NET INDUSTRIAL ETHERNET TP CORD RJ45/RJ45, CAT 6,  např. SIEMENS ( ekvivalentní zařízení je možné ) </t>
  </si>
  <si>
    <t xml:space="preserve">ETHERNET KONEKTOR, např. SIEMENS ( ekvivalentní zařízení je možné ) </t>
  </si>
  <si>
    <t xml:space="preserve">OSVĚTLENÍ ROZVÁDĚČE , např. RITTAL ( ekvivalentní zařízení je možné ) </t>
  </si>
  <si>
    <t xml:space="preserve">KONCOVÝ POLOHOVÝ SPÍNAČ NA DVEŘE , např. RITTAL ( ekvivalentní zařízení je možné ) </t>
  </si>
  <si>
    <t xml:space="preserve">SOKLOVÁ ZÁSUVKA NA LIŠTU , např. RITTAL ( ekvivalentní zařízení je možné ) </t>
  </si>
  <si>
    <t xml:space="preserve">VENTILÁTOR 230VAC/30W-155mł/h,IP43,52dB , např. RITTAL ( ekvivalentní zařízení je možné ) </t>
  </si>
  <si>
    <t xml:space="preserve">MŘÍŽKA BEZ FILTRU, např. RITTAL ( ekvivalentní zařízení je možné ) </t>
  </si>
  <si>
    <t xml:space="preserve">FILTR DO SACÍ MŘÍŽKY, např. RITTAL ( ekvivalentní zařízení je možné ) </t>
  </si>
  <si>
    <t xml:space="preserve">VĚTRACÍ STŘÍŠKA PRO ROZVÁDĚČ, např. RITTAL ( ekvivalentní zařízení je možné ) </t>
  </si>
  <si>
    <t xml:space="preserve">TOPNÉ TĚLESO, 230VAC, 200W, např. RITTAL ( ekvivalentní zařízení je možné ) </t>
  </si>
  <si>
    <t xml:space="preserve">TERMOSTAT MAX. SPÍNANÝ PROUD 6A PŘI 250VAC , např. RITTAL ( ekvivalentní zařízení je možné ) </t>
  </si>
  <si>
    <t>OVLADAČ "HŘIB ¸40", KOMPLETNÍ PŘÍSTROJ, NOUZOVÉ ZASTAVENÍ, KLÍČEM, IP65, např. Telemecanique ( ekvivalentní zařízení je možné )</t>
  </si>
  <si>
    <t>SPÍNACÍ JEDNOTKA DVOJITÁ (2Z) , např. Telemecanique ( ekvivalentní zařízení je možné )</t>
  </si>
  <si>
    <t>STANDARTNÍ NOSIČ ŠTÍTKŮ (30x40 mm), např. Telemecanique ( ekvivalentní zařízení je možné )</t>
  </si>
  <si>
    <t>LED SIGNÁLKA, 230VAC, IP55, ZELENÁ</t>
  </si>
  <si>
    <t>PŘEPĚŤOVÁ  OCHRANA 3.STUPNĚ, 230AC, např. PHOENIX CONTACT ( ekvivalentní zařízení je možné )</t>
  </si>
  <si>
    <t>PATICE PRO PŘEP. OCHR. 3.STUPNĚ, SE SIGNAZAČNÍM KONTAKTEM, např. PHOENIX CONTACT ( ekvivalentní zařízení je možné )</t>
  </si>
  <si>
    <t>DVOUPÓLOVÝ JISTIČ, D16/2, 16A</t>
  </si>
  <si>
    <t>DVOUPÓLOVÝ JISTIČ, D6/2, 6A</t>
  </si>
  <si>
    <t>DVOUPÓLOVÝ JISTIČ, C6/2, 6A</t>
  </si>
  <si>
    <t>DVOUPÓLOVÝ JISTIČ, C4/2, 4A</t>
  </si>
  <si>
    <t>DVOUPÓLOVÝ JISTIČ, C2/2, 2A</t>
  </si>
  <si>
    <t>DVOUPÓLOVÝ JISTIČ, C20/2, 20A, DC</t>
  </si>
  <si>
    <t>DVOUPÓLOVÝ JISTIČ, C2/1+N, 2A</t>
  </si>
  <si>
    <t>DVOUPÓLOVÝ JISTIČ, C1/1+N, 1A</t>
  </si>
  <si>
    <t>DVOUPÓLOVÝ JISTIČ, B4/2, 4A</t>
  </si>
  <si>
    <t>JEDNOPÓLOVÝ JISTIČ, C2/1, 2A, DC</t>
  </si>
  <si>
    <t>JEDNOPÓLOVÝ JISTIČ, B2/1, 2A, DC</t>
  </si>
  <si>
    <t>PODPĚŤOVÁ SPOUŠŤ, 230VAC</t>
  </si>
  <si>
    <t>SIGNALIZAČNÍ KONTAKT PRO JISTIČE</t>
  </si>
  <si>
    <t>POMOCNÝ KONTAKT PRO JISTIČE</t>
  </si>
  <si>
    <t xml:space="preserve">STABILIZOVANÝ MODULÁRNÍ NAPĚŤOVÝ ZDROJ, 230VAC, VÝSTUP 24VDC, 20A, ŘÍZENÝ, IZOLOVANÝ, URČENO PRO REDUNDANTNÍ NAPÁJENÍ, PARALERNÍ CHOD, např. SITOP SIEMENS ( ekvivalentní zařízení je možné ) </t>
  </si>
  <si>
    <t xml:space="preserve">SIGNALIZAČNÍ MODUL PRO ZDROJ, např. SITOP SIEMENS ( ekvivalentní zařízení je možné ) </t>
  </si>
  <si>
    <t xml:space="preserve">SELEKTIVNÍ MODUL PRO ROZDĚLENÍ ZATÍŽENÍ PŘI 24VDC S HLÍDÁNÍM PŘETÍŽENÍ A ZKRATU, 4xVSTUP 24VDC A VÝSTUP 24VDC, 20A, např. SITOP SIEMENS ( ekvivalentní zařízení je možné ) </t>
  </si>
  <si>
    <t xml:space="preserve">POMOCNÉ RELÉ 230VAC, 4xNO/NC, 8A, PATICE, SPONA, SIGNAL. MODUL, např. SIEMENS, SCHRACK ( ekvivalentní zařízení je možné ) </t>
  </si>
  <si>
    <t>POMOCNÉ RELÉ 24VDC, 4xNO/NC, 8A, PATICE, SPONA, SIGNAL. MODUL, např. SIEMENS, SCHRACK ( ekvivalentní zařízení je možné )</t>
  </si>
  <si>
    <t>RC ČLEN PRO RELÉ, např. SIEMENS, SCHRACK ( ekvivalentní zařízení je možné )</t>
  </si>
  <si>
    <t xml:space="preserve">BEZPEČNOSTNÍ RELÉ, 24VDC, 4 BEZP KONT, 1 SIG KONT, např. PNOZ PILZ ( ekvivalentní zařízení je možné ) </t>
  </si>
  <si>
    <t xml:space="preserve">ROZŠIŘUJÍCÍ MODUL PRO BEZPEČNOSTNÍ RELÉ, 24VD, 4 BEZP KONT, 1 SIG KONT, např. PNOZ PILZ ( ekvivalentní zařízení je možné ) </t>
  </si>
  <si>
    <t xml:space="preserve">PANELOVÁ PORUCHOVÁ SIGNALIZACE, 8xDIGITÁLNÍ VSTUP PRO PORUCHU 24VDC, VOLITELNÁ LOGIKA, DIAGNOSTIKA SLEDU PORUCH, ZOBRAZENÍ PORUCH, ARCHIV PORUCH, NASTAVENÍ REAKCE NA PORUCHU, RESETOVACÍ TLAČÍTKO, VÝSTUP RELÉ SDRUŽENÉ PORUCHY, RELÉ PRO HOUKAČKU, NAPÁJENÍ 24VDC, např. MERCOS ( ekvivalentní zařízení je možné ) </t>
  </si>
  <si>
    <t xml:space="preserve">ODDĚLOVACÍ JEDNOTKA PRO ANALOG - PROVEDENÍ EEx ia II, VSTUPNÍ SIGNÁL 2 x 4-20mA, VÝSTUP: 2 KANÁLY 4-20mA NoEx, NAPÁJENÍ 20-30V DC, např. PEPPERL+FUCHS ( ekvivalentní zařízení je možné ) </t>
  </si>
  <si>
    <t xml:space="preserve">IZOLOVANÝ PŘEVODNÍK PRO ANALOGOVÝ SIGNÁL SE ZDROJEM POMOCNÉHO NAPĚTÍ, 4-20mA/4-20mA, MOŽNOST KONFIGURACE, NAPÁJENÍ 24VDC, např. MERCOS, PEPPERL+FUCHS ( ekvivalentní zařízení je možné ) </t>
  </si>
  <si>
    <t>POJISTKOVÁ DESKA S DÁLKOVOU SIGNALIZACÍ; NAPĚTÍ 24VDC/AC; MAX. PROUD DESKY 10A</t>
  </si>
  <si>
    <t>NOŽOVÁ POJISTKOVÁ SVORKA; POJISTKA ø5x20mm; 30V / 6,3A, LED, BOČNICE</t>
  </si>
  <si>
    <t>ŘADOVÁ BEZŠROUBÁ PRUŽINOVÁ SVORKA, ŠEDÁ, 2,5 mm2, např. WAGO ( ekvivalentní zařízení je možné )</t>
  </si>
  <si>
    <t>ŘADOVÁ BEZŠROUBÁ PRUŽINOVÁ SVORKA, MODRÁ, 2,5 mm2, např. WAGO ( ekvivalentní zařízení je možné )</t>
  </si>
  <si>
    <t>ŘADOVÁ BEZŠROUBÁ PRUŽINOVÁ SVORKA, ŽLUTO/ZELENÁ, 2,5 mm2, např. WAGO ( ekvivalentní zařízení je možné )</t>
  </si>
  <si>
    <t>ŘADOVÁ BEZŠROUBÁ PRUŽINOVÁ SVORKA, ŠEDÁ, 4 mm2, např. WAGO ( ekvivalentní zařízení je možné )</t>
  </si>
  <si>
    <t>ŘADOVÁ BEZŠROUBÁ PRUŽINOVÁ SVORKA, ŽLUTO/ZELENÁ, 4 mm2, např. WAGO ( ekvivalentní zařízení je možné )</t>
  </si>
  <si>
    <t>ŘADOVÁ BEZŠROUBÁ PRUŽINOVÁ SVORKA 4-VODIČOVÁ, ŠEDÁ, 2,5 mm2, např. WAGO ( ekvivalentní zařízení je možné )</t>
  </si>
  <si>
    <t>ŘADOVÁ BEZŠROUBÁ PRUŽINOVÁ SVORKA 4-VODIČOVÁ, ŽLUTO/ZELENÁ, 2,5 mm2, např. WAGO ( ekvivalentní zařízení je možné )</t>
  </si>
  <si>
    <t>ŘADOVÁ SVORKA, ŠEDÁ, 10 mm2, např. WAGO ( ekvivalentní zařízení je možné )</t>
  </si>
  <si>
    <t>ŘADOVÁ SVORKA, ŽLUTO/ZELENÁ, 10 mm2, např. WAGO ( ekvivalentní zařízení je možné )</t>
  </si>
  <si>
    <t>MONTÁŽNÍ MATERIÁL (ŽLABY, VODIČE, LIŠTY ATD.)</t>
  </si>
  <si>
    <t>Polní instrumentace</t>
  </si>
  <si>
    <t>SO 360 - STÁČENÍ Z  ŽC</t>
  </si>
  <si>
    <t>HLADINOVÝ LIMITNÍ SPÍNAČ - VIBRAČNÍ, II 1/2G Ex db IIC T6 Ga/Gb, 2xDPDT, 19÷55VDC/19÷253VAC, M20x1,5, IP66/68, ISO228 G1" 316L, DÉLKA 500mm; ENDRESS+HAUSER ( ekvivalentní zařízení je možné )</t>
  </si>
  <si>
    <t>HLADINOVÝ LIMITNÍ SPÍNAČ - VIBRAČNÍ - instalační set (výložník pro uchycení na stěnu atd.)</t>
  </si>
  <si>
    <t>REFLEXNÍ RADAR; 4-20 mA/HART;  II 1/2G Ex db IIC T4 Ga/Gb, IP66, M20x1,5, 316L, TYPE COAXIAL, PROCESS G 1 1/2", DISPLEJ, 1500 mm; Rosemount ( ekvivalentní zařízení je možné )</t>
  </si>
  <si>
    <t>REFLEXNÍ RADAR- instalační set</t>
  </si>
  <si>
    <t>SNÍMAČ TLAKU, II 1/2G Ex ia IIC T6, 4÷20mA HART, KAB.VÝV. M20x1,5, IP66, 0-4MPa, PROC. PŘIPOJENÍ ZÁVIT ISO228 G1/2, 316L, DISPEJ, ATEX;  ENDRESS+HAUSER ( ekvivalentní zařízení je možné )</t>
  </si>
  <si>
    <t>Kontinuální měření relativního tlaku - procesní připojení pro čidlo - příruba DN25- tlakoměrný ventil zkušební, kondenzační smyčka, matice přesuvná</t>
  </si>
  <si>
    <t>ODPOROVÝ TEPLOMĚR; Pt100/B; Ø6mm DÉLKA:100mm; Ex II 2G Ex d IIC T6; JÍMKA; PROCESNÍ PŘIPOJENÍ M27x2; KABELOVÁ PRŮCHODKA M20x1,5; PŘEVODNÍK V HLAVICI, 4-20mA;  Rosemount ( ekvivalentní zařízení je možné )</t>
  </si>
  <si>
    <t>OVLÁDACÍ SKŘÍŇKA Ex ed; PLAST; PRO ZONA 1, 2; II 2 G EEx ed IIC T6, ATEX; IP66; 2xOVLÁDACÍ TLAČÍTKO VČETNĚ SPÍNACÍ JEDNOTKY NO; KAB.VÝV. 1xM25; 10xSVORKA 2,5mm2; ROZMĚRY URČÍ VÝROBCE  (170x170,5x131mm), např. STAHL ( ekvivalentní zařízení je možné )</t>
  </si>
  <si>
    <t>Ovládací skříňka/panel - dodavatelská dokumentace</t>
  </si>
  <si>
    <t>Ovládací skříňka/panel - instalační set na OK, např. STAHL ( ekvivalentní zařízení je možné )</t>
  </si>
  <si>
    <t>Ovládací skříňka/panel - instalační rám pro skříně</t>
  </si>
  <si>
    <t>MĚŘENÍ TLAKŮ, ORL - SDRUŽOVACÍ SVORKOVNICOVÁ SKŘÍŇ Ex ia; PLAST; PRO ZONA 1, 2; IP66; II 2 G EEx ia IIC T6; ATEX; (170x170,5x131mm); KAB. VÝV.; 4xM20; 20xSVORKY 2,5mm2; ATD., např. STAHL ( ekvivalentní zařízení je možné )</t>
  </si>
  <si>
    <t>MĚŘENÍ HLADIN - SDRUŽOVACÍ SVORKOVNICOVÁ SKŘÍŇ Ex e; PLAST; PRO ZONA 1, 2; IP66; II 2 G EEx e IIC T6; ATEX; (170x170x131mm); KAB. VÝV. 1xM25; 2xM20; ZÁSLEPKY 2xM20; 10xSVORKY 2,5mm2; ATD., např. STAHL ( ekvivalentní zařízení je možné )</t>
  </si>
  <si>
    <t>MĚŘENÍ TEPLOT - SDRUŽOVACÍ SVORKOVNICOVÁ SKŘÍŇ Ex e; PLAST; PRO ZONA 1, 2; IP66; II 2 G EEx e IIC T6; ATEX; (340x170x131mm); KAB. VÝV. 1xM25; 5xM20; ZÁSLEPKY 2xM20; 30xSVORKY 2,5mm2; ATD., např. STAHL ( ekvivalentní zařízení je možné )</t>
  </si>
  <si>
    <t>SDRUŽOVACÍ SVORKOVNICOVÁ SKŘÍŇ - instalační set pro svorkovnicové skříně na OK, např. STAHL ( ekvivalentní zařízení je možné )</t>
  </si>
  <si>
    <t>Elektrická houkačka 230V AC, 40VA v nevýbušném provedení: II 2G Ex d II B T5, ATEX, M20x1,5</t>
  </si>
  <si>
    <t>Houkačka - instalační set na OK</t>
  </si>
  <si>
    <t>KABELOVÁ VÝVODKA; M20x1,5; Ex db/eb IIC, ATEX, např. CAPRI ( ekvivalentní zařízení je možné )</t>
  </si>
  <si>
    <t>Kabeláž a elektroinstalační materiál</t>
  </si>
  <si>
    <t>F-CY-JZ 3G2,5; KABEL; STÍNĚNÝ, PVC; 300/500V; ø9,8mm; SAMOZHÁŠIVÝ; BARVA ŠEDÁ</t>
  </si>
  <si>
    <t>JZ-600-Y-CY 3G1,5; KABEL; 600/1000V; UV ODOLNÝ, SAMOZHÁŠIVÝ; BARVA IZOLACE: ČERNÁ; ø10,8mm</t>
  </si>
  <si>
    <t>JZ-600-Y-CY 5G1,5; KABEL; 600/1000V; UV ODOLNÝ, SAMOZHÁŠIVÝ; BARVA IZOLACE: ČERNÁ; ø13,3mm</t>
  </si>
  <si>
    <t>JZ-600-Y-CY 5G2,5; KABEL; 600/1000V; UV ODOLNÝ, SAMOZHÁŠIVÝ; BARVA IZOLACE: ČERNÁ; ø14,9mm</t>
  </si>
  <si>
    <t>1454</t>
  </si>
  <si>
    <t>JZ-600-Y-CY 25G1,5; KABEL; 600/1000V; UV ODOLNÝ, SAMOZHÁŠIVÝ; BARVA IZOLACE: ČERNÁ; ø25,4mm</t>
  </si>
  <si>
    <t>220</t>
  </si>
  <si>
    <t>INSTRUMENTATION KABEL, BLACK PLÁŠŤ, TP, STÍNĚNÝ, PE, 300V, 1kV, ø7,9mm; RE-2Y(St)Yv 1x2x0,75</t>
  </si>
  <si>
    <t>240</t>
  </si>
  <si>
    <t>INSTRUMENTATION KABEL, MODRÝ PLÁŠŤ, TP, STÍNĚNÝ, PE, 300V, 1kV, ø7,9mm; RE-2Y(St)Yv 1x2x0,75 BLUE</t>
  </si>
  <si>
    <t>INSTRUMENTATION KABEL, ČERNÝ PLÁŠŤ, TP, STÍNĚNÝ, PE, 300V, 1kV, ø11,9mm; RE-2Y(St)Yv 4x2x0,75</t>
  </si>
  <si>
    <t>604</t>
  </si>
  <si>
    <t>INSTRUMENTATION KABEL, MODRÝ PLÁŠŤ, TP, STÍNĚNÝ, PE, 300V, 1kV, ø11,9mm; RE-2Y(St)Yv 4x2x0,75 BLUE</t>
  </si>
  <si>
    <t>644</t>
  </si>
  <si>
    <t>INSTRUMENTATION KABEL, ČERNÝ PLÁŠŤ, TP, STÍNĚNÝ, PE, 300V, 1kV, ø15mm; RE-2Y(St)Yv 8x2x0,75</t>
  </si>
  <si>
    <t>Vodič zemnící, CYA, Cu, žlutozelený, 6mm²</t>
  </si>
  <si>
    <t>Vodič zemnící, CYA, Cu, žlutozelený, 4mm²</t>
  </si>
  <si>
    <t>Materiál pro zakončení kabelů (lisovací dutinky, vázací pásky,  izolace volných vodičů, …)</t>
  </si>
  <si>
    <t>set</t>
  </si>
  <si>
    <t>Kabelové štítky</t>
  </si>
  <si>
    <t>Kabelový žlab MARS62/50, ocel, pozink, vč. víka, přepážky, příslušenství</t>
  </si>
  <si>
    <t>Kabelový žlab MARS125/100 P, ocel, pozink, vč. víka, přepážky, příslušenství</t>
  </si>
  <si>
    <t>596</t>
  </si>
  <si>
    <t>Kabelový žlab MARS250/100 P, ocel, pozink, vč. víka, přepážky, příslušenství</t>
  </si>
  <si>
    <t>Kabelová trasa pro žlaby MARS na stěnu -250/100 P, výložníky, nosná konstrukce , ocel, pozink, vč. příslušenství</t>
  </si>
  <si>
    <t>Pancéřová závitová trubka 6020 ZN, ocel, pozink</t>
  </si>
  <si>
    <t>Pancéřová závitová trubka 6025 ZN, ocel, pozink</t>
  </si>
  <si>
    <t>Pancéřová závitová trubka 6032 ZN, ocel, pozink</t>
  </si>
  <si>
    <t>Kabelový rošt šíře 300 mm, profil 50x50x3, příčníky 30x3, pozink</t>
  </si>
  <si>
    <t>186</t>
  </si>
  <si>
    <t>Kabelový rošt šíře 500 mm, profil 50x50x3, příčníky 30x3, pozink</t>
  </si>
  <si>
    <t>Chránička kabelová ohebná, plastová</t>
  </si>
  <si>
    <t>Nátěrová barva zinková sprej</t>
  </si>
  <si>
    <t>Stahovací páska</t>
  </si>
  <si>
    <t>1000</t>
  </si>
  <si>
    <t>Ocelová konstrukce obecná (OK, POK)</t>
  </si>
  <si>
    <t>Spojovací materiál</t>
  </si>
  <si>
    <t xml:space="preserve">Utěsnění prostupu stena do 450mm - protipožární ucpávka - např. systém Intumex KS30S pro prostředí Ex (ztracené bednění, ucpávka, Intumex MW, S ( ekvivalentní zařízení je možné ) </t>
  </si>
  <si>
    <t>Instalační materiál</t>
  </si>
  <si>
    <t>Ostatní instalační materiál</t>
  </si>
  <si>
    <t>Práce</t>
  </si>
  <si>
    <t>Montáž, usazení, předání atd. rozváděče</t>
  </si>
  <si>
    <t>Koordinace přepojení stávajícího zařízení ASŘ - stávající ORL</t>
  </si>
  <si>
    <t>Demontáž stávajícího rozváděče MaR a ASŘ ve stávají elektro rozvodně SO1404</t>
  </si>
  <si>
    <t>Demontáž stávajících přístrojů v SO360 - odpojení stáv kabeláže a demontáž</t>
  </si>
  <si>
    <t>Demontáž a likvidace stávajících kabelů z SO360</t>
  </si>
  <si>
    <t>Demontáž a likvidace stávajících kabelových tras v SO360</t>
  </si>
  <si>
    <t>Drobné stavební úpravy</t>
  </si>
  <si>
    <t>F</t>
  </si>
  <si>
    <t>Zemní práce</t>
  </si>
  <si>
    <t>G</t>
  </si>
  <si>
    <t>Aplikační SW PLC - řízení technologie PS360 - stáčení ŽC</t>
  </si>
  <si>
    <t>Aplikační SW PC, instalace, konfigurace, odzkoušení atd. - dispečerské pracoviště</t>
  </si>
  <si>
    <t>Vizualizační SW PC, instalace, konfigurace, odzkoušení atd. - dispečerské pracoviště</t>
  </si>
  <si>
    <t>Aplikační SW PC, instalace, konfigurace, odzkoušení atd. - pracoviště serverů</t>
  </si>
  <si>
    <t>Vizualizační SW PC, instalace, konfigurace, odzkoušení atd. - pracoviště serverů</t>
  </si>
  <si>
    <t>Aplikační SW PLC - doplnění/úprava stávajícího systému řízení skladu o novou část technologie PS360</t>
  </si>
  <si>
    <t>Aplikační SW PC - doplnění/úprava stávajícího dispečerské pracoviště skladu o vazbu na novou technologii PS360</t>
  </si>
  <si>
    <t>Vizualizační SW PC - doplnění/úprava stávajícího dispečerské pracoviště skladu o vazbu na novou technologii PS360</t>
  </si>
  <si>
    <t>Aplikační SW PLC - doplnění/úprava stávajícího systému řízení serverů o novou část technologie PS360</t>
  </si>
  <si>
    <t>Aplikační SW PC - doplnění/úprava stávajícího dispečerské pracoviště serverů o vazbu na novou technologii PS360</t>
  </si>
  <si>
    <t>Vizualizační SW PC - doplnění/úprava stávajícího dispečerského pracoviště serverů o vazbu na novou technologii PS360</t>
  </si>
  <si>
    <t>Integrace nového ASŘ do administrace výdeje PHM</t>
  </si>
  <si>
    <t>Integrace nového ASŘ do stávajícího SCADA systému</t>
  </si>
  <si>
    <t>Oživení, komplexní zkoušky PLC uzlů</t>
  </si>
  <si>
    <t>Výchozí revize, TIČR, Osvědčení - ASŘ a MaR pro SO360</t>
  </si>
  <si>
    <t>Analýza procesu řízení technologie</t>
  </si>
  <si>
    <t>Montážní plošina pro práce ve výškách</t>
  </si>
  <si>
    <t>FAT (tovární test) + testovací procedury ASŘ</t>
  </si>
  <si>
    <t>Zkušební provoz ASŘ a MaR pro SO360</t>
  </si>
  <si>
    <t>Inženýrink ASŘ a MaR pro SO360</t>
  </si>
  <si>
    <t>Vedení projektu - odhadovaná doba výstavby celého díla 240 dní</t>
  </si>
  <si>
    <t>Cestovní náklady</t>
  </si>
  <si>
    <t>Doprava materiálu a techniky</t>
  </si>
  <si>
    <t>Zpracování harmonogramu přepojení MaR a ASŘ pro SO360</t>
  </si>
  <si>
    <t>Dodavatelská dokumentace</t>
  </si>
  <si>
    <t>Dokumentace skut. provedení</t>
  </si>
  <si>
    <t>Školení, technická podpora, profylaxe v záručním období</t>
  </si>
  <si>
    <t>Náklady na zajištění kooperace třetích stran při koordinaci oživení a testování ASŘ</t>
  </si>
  <si>
    <t>Náklady na zajištění kooperace třetích stran při koordinaci oživení a testování komunikace v síti LAN IndustrialEthernet</t>
  </si>
  <si>
    <t>Předání díla</t>
  </si>
  <si>
    <t>ASŘ a MaR</t>
  </si>
  <si>
    <t>VAE SPRINKLERS, s.r.o.</t>
  </si>
  <si>
    <t>Náměstí J. Gagarina 233/1, 710 00 Ostrava</t>
  </si>
  <si>
    <t>vae.sprinklers@vaesprinklers.cz</t>
  </si>
  <si>
    <t>www.vaesprinklers.cz</t>
  </si>
  <si>
    <t>Rozšíření a úprava železničního stáčiště ve skladu Čepro a.a. Hněvice</t>
  </si>
  <si>
    <t>RDS - Realizační dokumentace stavby</t>
  </si>
  <si>
    <t>PS526 – STABILNÍ HASICÍ ZAŘÍZENÍ</t>
  </si>
  <si>
    <t>Poznámka:</t>
  </si>
  <si>
    <t>a) veškeré položky na přípomoce, lešení, dopravu, atd... jsou zahrnuty v jednotlivých jednotkových cenách</t>
  </si>
  <si>
    <t>b) součásti prací jsou veškeré zkoušky, potřebná měření, inspekce, uvedení zařízení do provozu, zaškolení obsluhy a revize</t>
  </si>
  <si>
    <t>c) součástí dodávky je zpracování veškeré dílenské dokumentace a projektu skutečného provedení</t>
  </si>
  <si>
    <t>Číslo pol.</t>
  </si>
  <si>
    <t>POPIS VÝKONU</t>
  </si>
  <si>
    <t>Jednotka</t>
  </si>
  <si>
    <t>Množství</t>
  </si>
  <si>
    <t>Jednotková cena</t>
  </si>
  <si>
    <t xml:space="preserve">Cena </t>
  </si>
  <si>
    <t>1.</t>
  </si>
  <si>
    <t>Potrubní síť</t>
  </si>
  <si>
    <t>1.01</t>
  </si>
  <si>
    <t>Pěnová hubice visící, 1/2", K40, bronz + rezervní</t>
  </si>
  <si>
    <t>1.02</t>
  </si>
  <si>
    <t>Pozinkované potrubí DN 32 vč. závěsů, fitinek, tvarovek, spojek</t>
  </si>
  <si>
    <t>1.03</t>
  </si>
  <si>
    <t>Pozinkované potrubí DN 100 vč. závěsů, fitinek, tvarovek, spojek</t>
  </si>
  <si>
    <t>1.04</t>
  </si>
  <si>
    <t>Drobné armatury DN 25-DN 50</t>
  </si>
  <si>
    <t>2.</t>
  </si>
  <si>
    <t>Strojovna</t>
  </si>
  <si>
    <t>2.01</t>
  </si>
  <si>
    <t>Čerpadlo - diesel (Q = 9000 l/min, p = 6 bar) vč. palivové nádrže a tlumiče výfuku</t>
  </si>
  <si>
    <t>2.02</t>
  </si>
  <si>
    <t>VZT žaluzie 600x600 s pohonem 24 V</t>
  </si>
  <si>
    <t>2.03</t>
  </si>
  <si>
    <t>Doplňovací čerpadlo (Q = 30 l/min, p = 10 bar)</t>
  </si>
  <si>
    <t>2.04</t>
  </si>
  <si>
    <t>Horizontální bladder tank 2000 l vč. směšovače, propojovacího potrubí s ventily a nastrojení</t>
  </si>
  <si>
    <t>2.05</t>
  </si>
  <si>
    <t>Pěnidlo AR-AFFF 1% + na testy</t>
  </si>
  <si>
    <t>l</t>
  </si>
  <si>
    <t>2.06</t>
  </si>
  <si>
    <t>Ventilová stanice záplavová DN 100 s elektrickou aktivací vč. nastrojení</t>
  </si>
  <si>
    <t>2.07</t>
  </si>
  <si>
    <t>Rozdělovač DN 250</t>
  </si>
  <si>
    <t>2.08</t>
  </si>
  <si>
    <t>Zpětná klapka DN 200</t>
  </si>
  <si>
    <t>2.09</t>
  </si>
  <si>
    <t>Zpětná klapka DN 250</t>
  </si>
  <si>
    <t>2.10</t>
  </si>
  <si>
    <t>2.11</t>
  </si>
  <si>
    <t>Motýlkový uzávěr DN 65</t>
  </si>
  <si>
    <t>2.12</t>
  </si>
  <si>
    <t>Motýlkový uzávěr DN 100</t>
  </si>
  <si>
    <t>2.13</t>
  </si>
  <si>
    <t>Motýlkový uzávěr DN 200</t>
  </si>
  <si>
    <t>2.14</t>
  </si>
  <si>
    <t>Motýlkový uzávěr DN 250</t>
  </si>
  <si>
    <t>2.15</t>
  </si>
  <si>
    <t>Uzávírací ventil (šoupě) DN 200</t>
  </si>
  <si>
    <t>2.16</t>
  </si>
  <si>
    <t>Uzávírací ventil (šoupě) DN 300</t>
  </si>
  <si>
    <t>2.17</t>
  </si>
  <si>
    <t>Sprinkler stojatý, 1/2", K80, 93°C, SR,bronz</t>
  </si>
  <si>
    <t>2.18</t>
  </si>
  <si>
    <t>Potrubí DN 32 vč. nátěrů, závěsů, fitinek, tvarovek, spojek</t>
  </si>
  <si>
    <t>2.19</t>
  </si>
  <si>
    <t>Potrubí DN 50 vč. nátěrů, závěsů, fitinek, tvarovek, spojek</t>
  </si>
  <si>
    <t>2.20</t>
  </si>
  <si>
    <t>Potrubí DN 100 vč. nátěrů, závěsů, fitinek, tvarovek, spojek</t>
  </si>
  <si>
    <t>2.21</t>
  </si>
  <si>
    <t>Potrubí DN 125 vč. nátěrů, závěsů, fitinek, tvarovek, spojek</t>
  </si>
  <si>
    <t>2.22</t>
  </si>
  <si>
    <t>Potrubí DN 200 vč. nátěrů, závěsů, fitinek, tvarovek, spojek</t>
  </si>
  <si>
    <t>2.23</t>
  </si>
  <si>
    <t>Potrubí DN 250 vč. nátěrů, závěsů, fitinek, tvarovek, spojek</t>
  </si>
  <si>
    <t>2.24</t>
  </si>
  <si>
    <t>Potrubí DN 300 vč. nátěrů, závěsů, fitinek, tvarovek, spojek</t>
  </si>
  <si>
    <t>2.25</t>
  </si>
  <si>
    <t>Pozink. potrubí DN 20 vč. závěsů, fitinek, tvarovek, spojek</t>
  </si>
  <si>
    <t>2.26</t>
  </si>
  <si>
    <t>Pozink. potrubí DN 25 vč. závěsů, fitinek, tvarovek, spojek</t>
  </si>
  <si>
    <t>2.27</t>
  </si>
  <si>
    <t>Pozink. potrubí DN 100 vč. závěsů, fitinek, tvarovek, spojek</t>
  </si>
  <si>
    <t>2.28</t>
  </si>
  <si>
    <t>Pozink. potrubí DN 200 vč. závěsů, fitinek, tvarovek, spojek</t>
  </si>
  <si>
    <t>2.29</t>
  </si>
  <si>
    <t>Protivířivá deska 1200x1200 mm</t>
  </si>
  <si>
    <t>2.30</t>
  </si>
  <si>
    <t>Excentrická redukce DN 300x200</t>
  </si>
  <si>
    <t>2.31</t>
  </si>
  <si>
    <t>Centrická redukce DN 250x150</t>
  </si>
  <si>
    <t>2.32</t>
  </si>
  <si>
    <t>Plovákový ventily DN 50</t>
  </si>
  <si>
    <t>2.33</t>
  </si>
  <si>
    <t>Průtokový hlásič DN 50</t>
  </si>
  <si>
    <t>2.34</t>
  </si>
  <si>
    <t>Průtokoměr DN 200</t>
  </si>
  <si>
    <t>2.35</t>
  </si>
  <si>
    <t>Manometr (p=16, glycerin)</t>
  </si>
  <si>
    <t>2.36</t>
  </si>
  <si>
    <t>Tlakový spínač</t>
  </si>
  <si>
    <t>2.38</t>
  </si>
  <si>
    <t>Poplachový zvon</t>
  </si>
  <si>
    <t>2.39</t>
  </si>
  <si>
    <t>Napojení pro mobilní techniku B75</t>
  </si>
  <si>
    <t>2.40</t>
  </si>
  <si>
    <t>Pomocné nosné konstrukce (PNK)</t>
  </si>
  <si>
    <t>2.41</t>
  </si>
  <si>
    <t>Elektrorozvaděč</t>
  </si>
  <si>
    <t>2.42</t>
  </si>
  <si>
    <t>Monitoring včetně ústředny</t>
  </si>
  <si>
    <t>2.43</t>
  </si>
  <si>
    <t>Kabelové rozvody</t>
  </si>
  <si>
    <t>2.44</t>
  </si>
  <si>
    <t>Termostat</t>
  </si>
  <si>
    <t>2.45</t>
  </si>
  <si>
    <t>Ocelová nadzemní zásobní nádrž V = 586 m3 se startovacím páskem, vč. topných těles, venkonví izolace, žebříku, revizního vstupu s plošinou</t>
  </si>
  <si>
    <t>3.</t>
  </si>
  <si>
    <t>3.01</t>
  </si>
  <si>
    <t>Prefabrikace a montáž</t>
  </si>
  <si>
    <t>3.02</t>
  </si>
  <si>
    <t>Plošiny</t>
  </si>
  <si>
    <t>3.03</t>
  </si>
  <si>
    <t>3.04</t>
  </si>
  <si>
    <t>Náklady na energii</t>
  </si>
  <si>
    <t>3.05</t>
  </si>
  <si>
    <t>Zaškolení obsluhy</t>
  </si>
  <si>
    <t>3.06</t>
  </si>
  <si>
    <t>Požární ucpávky</t>
  </si>
  <si>
    <t>3.07</t>
  </si>
  <si>
    <t>Dílenská dokumentace</t>
  </si>
  <si>
    <t>3.08</t>
  </si>
  <si>
    <t>Projekt DSPS</t>
  </si>
  <si>
    <t>4.</t>
  </si>
  <si>
    <t>Revizní zkoušky</t>
  </si>
  <si>
    <t>4.01</t>
  </si>
  <si>
    <t>Proplach potrubí</t>
  </si>
  <si>
    <t>4.02</t>
  </si>
  <si>
    <t>Tlaková zkouška dle TZ. (voda, vzduch)</t>
  </si>
  <si>
    <t>4.03</t>
  </si>
  <si>
    <t xml:space="preserve">Uvedení do provozu, návod k obsluze a údržbě </t>
  </si>
  <si>
    <t>Položkový rozpočet - ROZŠÍŘENÍ A ÚPRAVA ŽELEZNIČNÍHO STÁČIŠTĚ, SKLAD PHM HNĚVICE</t>
  </si>
  <si>
    <t>POLOŽKY ROZPOČTU</t>
  </si>
  <si>
    <t>Pol.</t>
  </si>
  <si>
    <t>Obchodní název</t>
  </si>
  <si>
    <t>Druh</t>
  </si>
  <si>
    <t>Počet</t>
  </si>
  <si>
    <t>Cena/MJ</t>
  </si>
  <si>
    <t>Žlaby a příslušenství</t>
  </si>
  <si>
    <t>Žlab 62/50 "ŽZ" 0,7mm- perforovaný, podpěry 2,0m, včetně spojovacího materiálu, víka včetně uzávěru, spojek, tvarových dílů s víkem, redukčních a koncových dílů, držáků, nosníků, podpěr, stojen, konzolí, úchytů, závěsů, třmenů na potrubí, pospojení, přizemnění aj. příslušenství</t>
  </si>
  <si>
    <t>Žlab 100/50 "ŽZ" 0,7mm- perforovaný, podpěry 2,0m, včetně spojovacího materiálu, víka včetně uzávěru, spojek, tvarových dílů s víkem, redukčních a koncových dílů, držáků, nosníků, podpěr, stojen, konzolí, úchytů, závěsů, třmenů na potrubí, pospojení, přizemnění aj. příslušenství</t>
  </si>
  <si>
    <t>Žlab 125/50 "ŽZ" 0,7mm- perforovaný, podpěry 2,0m, včetně spojovacího materiálu, víka včetně uzávěru, spojek, tvarových dílů s víkem, redukčních a koncových dílů, držáků, nosníků, podpěr, stojen, konzolí, úchytů, závěsů, třmenů na potrubí, pospojení, přizemnění aj. příslušenství</t>
  </si>
  <si>
    <t>Žlab 200/50-P "SZ" 1,5 mm - perforovaný, podpěry 1,2 m, včetně spojovacího materiálu, víka včetně uzávěru, spojek, tvarových dílů s víkem, redukčních a koncových dílů, držáků, nosníků, podpěr, stojen, konzolí, úchytů, závěsů, třmenů na potrubí, pospojení, přizemnění aj. příslušenství</t>
  </si>
  <si>
    <t>Přepážka pro kabelové žlaby s výškou bočnice 50 mm, povrchová úprava žárový zinek, včetně spojovacího materiálu</t>
  </si>
  <si>
    <t>Ocelová konstrukce ŽZ pro vynešení žlabu, tvořená "c" profilem, včetně spojovacího materiálu, spojek, podpěr, nosníků, konzolí, úchytů, závěsů, třmenů na potrubí, pospojení, přizemnění aj. příslušenství</t>
  </si>
  <si>
    <t>Ochranný obvodový lem žlabu</t>
  </si>
  <si>
    <t>Sprej zinkový - zinek 98% 400ml</t>
  </si>
  <si>
    <t>Odvíkování a zavíkování stávajícho ocelového žlabu</t>
  </si>
  <si>
    <t>Trubky a příslušenství</t>
  </si>
  <si>
    <t>Ocelová trubka závitová žárově zinkovaná Ø32mm, včetně příchytek, a kotvícího materiálu (vruty, šrouby, přichytky apod.)</t>
  </si>
  <si>
    <t>Trubka ohebná PVC EN, střední mechanická pevnost Ø25mm, pevně uložená, včetně příchytek, spojek a kotvícího materiálu (hmoždinky, vruty apod.)</t>
  </si>
  <si>
    <t>Ohebná dvouplášťová korugovaná chránička, Ø40mm, bezhalogenová</t>
  </si>
  <si>
    <t>Násuvná spojka korugované dvouplášťové chráničky Ø40mm</t>
  </si>
  <si>
    <t>Těsnící kroužek pro korugovanou dvouplášťovou chráničku Ø40mm</t>
  </si>
  <si>
    <t>Izolační pásky</t>
  </si>
  <si>
    <t>Izolační páska PVC, černá, typ COROPLAST 15mm/10metrů</t>
  </si>
  <si>
    <t>Příchytky, stahovací pásky</t>
  </si>
  <si>
    <t>Samolepící (šroubovací) příchytky pro pásky, 18,9x18,9 mm, černá</t>
  </si>
  <si>
    <t>Nerezová ocelová páska pro lehké upínání, rozměr 19 x 0.4 mm, návin 50 m v plastovém odvíječi</t>
  </si>
  <si>
    <t>Nerezová spona 19mm, 100 ks/bal</t>
  </si>
  <si>
    <t>bal</t>
  </si>
  <si>
    <t>Vázací WAPRO pásky STANDARD, černé, 250x4,8mm</t>
  </si>
  <si>
    <t>Vázací WAPRO pásky STANDARD, černé, 300x7,6mm</t>
  </si>
  <si>
    <t>Vázací pásky odolné proti UV, 203x3,6mm, černá</t>
  </si>
  <si>
    <t>Vázací pásky odolné proti UV, 300x7,6mm, černá</t>
  </si>
  <si>
    <t>Kabely a vodiče silové</t>
  </si>
  <si>
    <t>H07V-K 6 ŽZ</t>
  </si>
  <si>
    <t>Kabely sdělovací stíněné</t>
  </si>
  <si>
    <t>Kabel STP Cat.6a 4x2xAWG23, 500MHz, PE venkovní plášť černý</t>
  </si>
  <si>
    <t>Kabel F/UTP Cat.5e 4x2xAWG24, 100MHz, LSOH plášť modrý</t>
  </si>
  <si>
    <t>Kabely sdělovací - telefonní, ostatní</t>
  </si>
  <si>
    <t>Kabel sdělovací SYKFY 10x2x0,5</t>
  </si>
  <si>
    <t>Propojovací kabely metalické cat.5e nestíněné</t>
  </si>
  <si>
    <t>Propojovací kabel, Cat.5e stíněný, 2xRJ-45, délka 1m, barva šedá</t>
  </si>
  <si>
    <t>Propojovací kabel, Cat.5e stíněný, 2xRJ-45, délka 2m, barva šedá</t>
  </si>
  <si>
    <t>Propojovací kabel, Cat.5e stíněný, 2xRJ-45, délka 3m, barva šedá</t>
  </si>
  <si>
    <t>Kabely optické</t>
  </si>
  <si>
    <t>Kabel optický armovaný A-DQ(BN)(SR)2Y 8 E9/125 BLK (8vl. SM OS2) - dle standardu OIT</t>
  </si>
  <si>
    <t>Kabel optický armovaný A-DQ(BN)(SR)2Y 12 E9/125 BLK (12vl. SM OS2) - dle standardu OIT</t>
  </si>
  <si>
    <t>Kabel optický armovaný A-DQ(BN)(SR)2Y 24 E9/125 BLK (24vl. SM OS2) - dle standardu OIT</t>
  </si>
  <si>
    <t>Propojovací kabely optické</t>
  </si>
  <si>
    <t>Optický propojovací kabel duplex SC-SC 9/125 OS2, 2m</t>
  </si>
  <si>
    <t>Optický propojovací kabel duplex LC-SC 9/125 OS2, 2m</t>
  </si>
  <si>
    <t>Zásuvky datové, boxy a příslušenství</t>
  </si>
  <si>
    <t>Box na omítku pro zásuvky, RAL 9010</t>
  </si>
  <si>
    <t>DIN patchpanel, 1-portový, neosazený</t>
  </si>
  <si>
    <t>Datové rozvaděče - nástěnné</t>
  </si>
  <si>
    <t>Nástěnný rozvaděč, 19", v. 18U (891mm), h. 600mm, š. 600mm, šedý s odnímatelnými bočnicemi.</t>
  </si>
  <si>
    <t>Kamerové rozvaděče a příslušenství</t>
  </si>
  <si>
    <t>Kamerový rozvaděč: Venkovní ocelový rozváděč s místem pro záložní baterii. Vyhovující požadavkům EN 61439-1 (v certifikaci u TUV SUD). Rozváděč je optimalizovaný zejména pro venkovní instalace průmyslových switchů, PLC a IO modulů METEL. Do rozváděče mohou být rovněž osazeny zařízení jiných výrobců. Rozváděč je osazen těmito komponenty: Zásuvka 230VAC typ E (CZ), napájecí zdroj 48VDC/240W, přepěťová ochrana 1. + 2. stupeň, jistič 4A, proudový chránič, rozměry: 400 x 600 x 250 mm, 230VAC. Vývodky: Univolt SKGL průměr a počet dle instalovaného počtu kabelů, Zebezpečení: Mechanický mikrospínač s přepínacím kontaktem na dveře rozvaděče - zapojeno do switche, komplet vydrátové, zapojené, testováno dle EN 61439-1 (OH6425 - C4.A12.R.P482.SE)</t>
  </si>
  <si>
    <t>Zámek pro ocelové rozvaděče typu OH65.Kompatibilní se všemi typy OH65-PG10, PG12</t>
  </si>
  <si>
    <t>Upevňovací příslušenství na sloup pro ocelové rozváděče série Ohxxxx</t>
  </si>
  <si>
    <t>Mechanický mikrospínač s přepínacím kontaktem na dveře rozvaděče - zapojeno do switche</t>
  </si>
  <si>
    <t>Rozvodné panely - neosazené</t>
  </si>
  <si>
    <t>19" patchpanel neosázený, 24xRJ-45, 1U, RAL 7035</t>
  </si>
  <si>
    <t>19" patchpanel - demontáž</t>
  </si>
  <si>
    <t>Rozvaděče optické 19", nástěnné a příslušenství</t>
  </si>
  <si>
    <t>19" FO vana, výsuvné čelo pro 12xSC-Duplex, neosazená, výška 1U</t>
  </si>
  <si>
    <t>19" FO vana, přesun pozice v rámci rozvaděče</t>
  </si>
  <si>
    <t>FO kazeta pro 24 svárů, držáky svárů, včetně výka</t>
  </si>
  <si>
    <t>Ochrana svárů</t>
  </si>
  <si>
    <t>Rozvaděče telefonní a příslušenství</t>
  </si>
  <si>
    <t>Modul přep.ochrany,neosaz., pro 20 bleskojistek 8x6 mm,typ H</t>
  </si>
  <si>
    <t>Svodič přepětí - Bleskojistka siemens 8x6 230V/10A/10KA</t>
  </si>
  <si>
    <t>Pigtaily</t>
  </si>
  <si>
    <t>Pigtail SC, 9/125µm OS2, délka 2m</t>
  </si>
  <si>
    <t>Optické spojky</t>
  </si>
  <si>
    <t>Spojka SC-SC, duplexní SM</t>
  </si>
  <si>
    <t>Konektory, spojky, krytky, keystone, inserty</t>
  </si>
  <si>
    <t>Konektor RJ-45, STP Cat.6A, pro drát</t>
  </si>
  <si>
    <t>Krytka konektoru RJ-45</t>
  </si>
  <si>
    <t>Keystone modul stíněný, Cat.5, samozářezový</t>
  </si>
  <si>
    <t>Panely plné, vyvazovací, police přístrojové</t>
  </si>
  <si>
    <t>19" vyvazovací panel, 5x velké tvrdé plastové oko, 1U, RAL 7035</t>
  </si>
  <si>
    <t>19" vyvazovací panel, přesun pozice v rámci rozvaděče</t>
  </si>
  <si>
    <t xml:space="preserve">19" vyvazovací panel, demontáž </t>
  </si>
  <si>
    <t>19" napájecí panel PDU 8x230V 3m přepěťová ochrana 1U</t>
  </si>
  <si>
    <t>Montážní sada do rozvaděče - multipack 100x šroub + plovoucí matka + podložka</t>
  </si>
  <si>
    <t>Označovací štítky</t>
  </si>
  <si>
    <t>Štítky, kabel do 7 mm, šířka 30,48mm, 4,3m/kazeta</t>
  </si>
  <si>
    <t>Štítek Pozor optický kabel samolepící</t>
  </si>
  <si>
    <t>Tabulka samolepící "Pozor! Elektrické zařízení/Nehas vodou ani pěnovými přístroji" velikost A7</t>
  </si>
  <si>
    <t>Gravírovaný štítek samolepící, min. velikost 10x5cm, gravírované číslo kamerového rozvaděče/racku</t>
  </si>
  <si>
    <t>Popisovací páska do štítkovače ČB 9mm</t>
  </si>
  <si>
    <t>Štítek na kabely 32,6x11,5mm na stahovací pásky</t>
  </si>
  <si>
    <t>Tmely, ostatní</t>
  </si>
  <si>
    <t>Tmel silikonový bílý</t>
  </si>
  <si>
    <t>M</t>
  </si>
  <si>
    <t>Tmel akrylátový bílý</t>
  </si>
  <si>
    <t>Stavbařský butylenový tmel</t>
  </si>
  <si>
    <t>Montážní pěna PUR 750 ml</t>
  </si>
  <si>
    <t>Protipožární pěna CFS-F FX 325ml</t>
  </si>
  <si>
    <t>Systém VSS</t>
  </si>
  <si>
    <t>IP bullet kamera, 5MP, MZVF, 2.7-13,5mm, WDR 120dB, IR 60m, VCA, IP67
Referenční typ:	DS-2CD3656G2-IZS
Základní parametry
Provedení kamery	 Bullet
Počet megapixelů	 5 Megapixel
IR přísvit	 60 m
WDR	 reálné (True WDR), 120dB
Krytí	 IP67
Typ objektivu	 motorický
Objektiv	 2,7 – 13,5 mm
Max. horizontální úhel	 103 °
Min. horizontální úhel	 32 °
Den/noc	 ano, přepínání mechanicky (IRC)
Video komprese	 H.264; H265; MJPEG, H.264+/H.265+
Snímací prvek	 1/2,7" CMOS
Maximální rozlišení	 2592 x 1944
Max. snímková rychlost	 30 fps @ 2688 x 1520
Napájení	 12 V DC; PoE
Spotřeba	 10 - 15 W
Maximální spotřeba	 15 W
Redukce šumu	 ano
Poplachový vstup / výstup	 1/1
Slot pro (micro)SD kartu	 ano
Mechanická odolnost	 IK10
Pracovní teplota	 -30 - 60 °C
Další funkce	 detekce sabotáže, detekce ztráty sítě, 4 streamy</t>
  </si>
  <si>
    <t>Instalační krabice pro IP bullet kamery</t>
  </si>
  <si>
    <t>Provedení kamerové zkoušky za účasti zástupce investora</t>
  </si>
  <si>
    <t>Konfigurace záznamového zařízení včetně naprogramování</t>
  </si>
  <si>
    <t>Switche, servery, pracovní stanice aj. VSS včetně příslušenství</t>
  </si>
  <si>
    <t>Průmyslový switch pro kruhovou topologii s 2x SFP slot, 1x GE port, 4x Fast Ethernet port s PoE, podpora UPOE, POH, 802.3af/at/bt, max. 95W na port, maximální celkový odebíraný výkon PoE přes všechny porty je 170W, přepěťové ochrany FE portů 1000A, 2x DI s podporou vyvážených smyček, 1x programovatelné NO/NC RELÉ výstup, 2x RS485 / 1x RS422 BUS (podpora MIOS modulů, TCP server, UDP mode), USB port pro lokální management, redundantní vstup napájení, přepěťové ochrany na všech vstupech, EVENT MANAGEMENT: SMTP, TCP eventy, ETH eventy, HTTP klient (řízení kamer), 8x IPWatchdog.... , provozní teplota –40…+70°C, VLAN, QoS, IGMP, SNMPv2/v3, SNTP, instalace na rovný podklad nebo DIN35, 12VDC/24VDC/48VDC/12VAC/24VAC/56VDC</t>
  </si>
  <si>
    <t>Small Form-factor Pluggable transceivery,1000BaseBX (2G), Tx1310nm/Rx1550nm, MM/SM univerzální, WDM (obousměrná komunikace po jednom vláknu), rozsah pracovních teplot od -40 do +70 °C, 3.3VDC, optický konektor SC/PC</t>
  </si>
  <si>
    <t>Small Form-factor Pluggable transceivery, 1000BaseBX (2G), Tx1550nm/Rx1310nm , MM/SM univerzální, WDM (obousměrná komunikace po jednom vláknu), rozsah pracovních teplot od -40 do +70 °C, 3.3VDC, optický konektor SC/PC</t>
  </si>
  <si>
    <t>Cisco Catalyst 2960CX-8PC-L</t>
  </si>
  <si>
    <t>Přesun VG převodníku z RD360 do nového racku včetně napájecího adaptéru a zapojení patchcordů</t>
  </si>
  <si>
    <t>Zapojení, konfigurace, oživení aktivních prvků</t>
  </si>
  <si>
    <t>Průrazy, ucpávky</t>
  </si>
  <si>
    <t>Provedení průrazu vč.zapravení do L=60cm</t>
  </si>
  <si>
    <t>Provedení protipožární ucpávky proškolenou osobou (standard Hilti)</t>
  </si>
  <si>
    <t>Výkopy</t>
  </si>
  <si>
    <t>Vytýčení tras ve volném terénu</t>
  </si>
  <si>
    <t>Sejmutí drnu, včetně nařezání a uložení</t>
  </si>
  <si>
    <t>Kabelová rýha šířka 50cmú hloubka 60cm v zemině 3. třídy</t>
  </si>
  <si>
    <t>Kabelové lože z kopaného písku v rýze 50 cm tl. 10cm</t>
  </si>
  <si>
    <t>Fólie výstražná  z PVC šířky 22cm</t>
  </si>
  <si>
    <t>Ruční zához kabelové rýhy 50cm šíř.60cm hl.zem.tř.3</t>
  </si>
  <si>
    <t>Hutnění zeminy vrstvy 20cm</t>
  </si>
  <si>
    <t>Položení drnu/m2</t>
  </si>
  <si>
    <t>Osetí povrchu travou/m2</t>
  </si>
  <si>
    <t>Zakončení optického kabelu</t>
  </si>
  <si>
    <t>Svár optického vlákna SM</t>
  </si>
  <si>
    <t>Odmaštění a příprava konce kabelu(kab.forma)</t>
  </si>
  <si>
    <t>Instalace metalických ukončovacích prvků - zapojení</t>
  </si>
  <si>
    <t>Ukončení kabelu FTP 4páry na keystone</t>
  </si>
  <si>
    <t>Zapojení 1 páru tel.kabelu na svorkovnici</t>
  </si>
  <si>
    <t>Měření</t>
  </si>
  <si>
    <t>Měření opt.vlákna met.OTDR SM, 2 vln.délky - obousměrně</t>
  </si>
  <si>
    <t>Měření metalické linky FTP vč.certif.protokolu</t>
  </si>
  <si>
    <t>Demontáže a přesuny</t>
  </si>
  <si>
    <t>Demontáž stávajcího žlabu 62/50 (přechod z budovy 221 na potrubní most) včetně ošetření stávající kabeláže proti poškození</t>
  </si>
  <si>
    <t xml:space="preserve">Demontáž 2ks optických kabelů v rozvodně 360 ze stávajícího rozváděče, trasa v délce 35m. Ošetření konců optické kabeláže proti poškození, řádné označení kabelů a délek rezerv pro možnost protažení do nové rozvodny. </t>
  </si>
  <si>
    <t>Přepojení portů RJ45 do jiného patch panelu (RD221, RD222)</t>
  </si>
  <si>
    <t>Přepojení stávajících telefonních linek 10 ks na UR360 - nové kabelové vedení do nového RD360</t>
  </si>
  <si>
    <t xml:space="preserve">Demontáž stávajícího rozvaděče RD360 v rozvodně 360 včetně telefonního propoje a 2ks datových zásuvek </t>
  </si>
  <si>
    <t>Úklidové práce po instalaci a ekologická likvidace vzniklého odpadu včetně přebytečné zeminy</t>
  </si>
  <si>
    <t>Stavební přípomoce, průrazy, zapravení aj.</t>
  </si>
  <si>
    <t>Koordinace s ostatními profesemi</t>
  </si>
  <si>
    <t>Autorský dozor</t>
  </si>
  <si>
    <t>Výrobní a dílenská dokumentace</t>
  </si>
  <si>
    <t>SBI oživení okruhů CCTV, závěrečný test CCTV, umístění symbolů CCTV, nastavení operátorských práv CCTV, oživení okruhů CCTV, závěrečné testy CCTV,  Koordinace s realizátorem části CCTV, Zavedení a konfigurace okruhů do SBI Master, SBI VP, nastavení replikací, včetně certifikátů, Oživení okruhů v SBI Master, nastavení práv operátorů, nastavení kamerových matic, SBI vytvoření a úprava podkladů, aj.</t>
  </si>
  <si>
    <t>Konfigurační tabulky, IP adresy, podklady pro impletaci do grafické nadstavby, předávací dokumentace</t>
  </si>
  <si>
    <t>Geodetické zaměření instalované optické kabeláže pro zanesení dat do systému Gramis (papírová i digitální forma předání 3x) v celkové délce vedení cca 1600m</t>
  </si>
  <si>
    <t>Projektová dokumentace skutečního provedení stavby VSS - OBIA</t>
  </si>
  <si>
    <t>Projektová dokumentace skutečního provedení stavby LAN - OIT</t>
  </si>
  <si>
    <t>DODAVATEL VYPLNÍ POUZE ŠEDIVÉ BUŃKY</t>
  </si>
  <si>
    <t xml:space="preserve">Uchazeč si je plně vědom, že kontrola výkazu výměr je součástí zadávacích podmínek.
Všechna zařízení, systémy a konstrukce budou oceňovány a dodávány plně funkční, tj. včetně všech komponentů, upevňovacích prvků, podpor a prostupů atd. Ceny obsahují náklady na přesun hmot a případný odvoz sutě, pokud není v zadávacích podmínkách uvedeno jinak. </t>
  </si>
  <si>
    <t>OCENĚNÝ VÝKAZ VÝMĚR</t>
  </si>
  <si>
    <t>Objekt:   PS360 STÁČENÍ ŽC</t>
  </si>
  <si>
    <t>Datum:   25. 3. 2023</t>
  </si>
  <si>
    <t>003</t>
  </si>
  <si>
    <t>941111131</t>
  </si>
  <si>
    <t xml:space="preserve">Montáž lešení řadového trubkového lehkého s podlahami zatížení do 200 kg/m2 š od 1,2 do 1,5 m v do 10 m   </t>
  </si>
  <si>
    <t xml:space="preserve">2*10*4*2   </t>
  </si>
  <si>
    <t>941111231</t>
  </si>
  <si>
    <t xml:space="preserve">Příplatek k lešení řadovému trubkovému lehkému s podlahami š 1,5 m v 10 m za první a ZKD den použití   </t>
  </si>
  <si>
    <t xml:space="preserve">10*4*2*1*30   </t>
  </si>
  <si>
    <t>941111821</t>
  </si>
  <si>
    <t xml:space="preserve">Demontáž lešení řadového trubkového lehkého s podlahami zatížení do 200 kg/m2 š od 0,9 do 1,2 m v do 10 m   </t>
  </si>
  <si>
    <t>012</t>
  </si>
  <si>
    <t>966071111</t>
  </si>
  <si>
    <t xml:space="preserve">Demontáž ocelových kcí hmotnosti do 5 t z profilů hmotnosti do 13 kg/m   </t>
  </si>
  <si>
    <t xml:space="preserve">"POMOCNÉ, PODPĚRNÉ, OCELOVÉ KONSTRUKCE "1   </t>
  </si>
  <si>
    <t>013</t>
  </si>
  <si>
    <t>997013501</t>
  </si>
  <si>
    <t xml:space="preserve">Odvoz suti a vybouraných hmot na skládku nebo meziskládku do 1 km se složením   </t>
  </si>
  <si>
    <t>006</t>
  </si>
  <si>
    <t>998001125</t>
  </si>
  <si>
    <t xml:space="preserve">Přesun hmot pro demolice objektů v přes 28 do 42 m   </t>
  </si>
  <si>
    <t>733</t>
  </si>
  <si>
    <t xml:space="preserve">Ústřední vytápění - rozvodné potrubí   </t>
  </si>
  <si>
    <t>731</t>
  </si>
  <si>
    <t>733193917</t>
  </si>
  <si>
    <t xml:space="preserve">Zaslepení potrubí ocelového hladkého dýnkem D 32   </t>
  </si>
  <si>
    <t xml:space="preserve">"na potrubí 6010-ONM-100-CEX "2*10   </t>
  </si>
  <si>
    <t xml:space="preserve">"na potrubí 6011-OBA-100-CEX  "2*10   </t>
  </si>
  <si>
    <t>998733106</t>
  </si>
  <si>
    <t xml:space="preserve">Přesun hmot tonážní pro rozvody potrubí v objektech v přes 48 do 60 m   </t>
  </si>
  <si>
    <t>767995114</t>
  </si>
  <si>
    <t xml:space="preserve">Montáž atypických zámečnických konstrukcí hm přes 20 do 50 kg   </t>
  </si>
  <si>
    <t xml:space="preserve">"poklop šachty čerpadel 13671 "122   </t>
  </si>
  <si>
    <t xml:space="preserve">"Vyplechování šachty čerpadel 13670 "472   </t>
  </si>
  <si>
    <t>RMAT0039</t>
  </si>
  <si>
    <t xml:space="preserve">P 3, PLO 30 x 3, L40x3, pažnice,....; 14301   </t>
  </si>
  <si>
    <t>767996703</t>
  </si>
  <si>
    <t xml:space="preserve">Demontáž atypických zámečnických konstrukcí řezáním hm jednotlivých dílů přes 100 do 250 kg   </t>
  </si>
  <si>
    <t xml:space="preserve">"Demontáže překážejících a nepotřebných konstrukcí"500   </t>
  </si>
  <si>
    <t>783</t>
  </si>
  <si>
    <t xml:space="preserve">Dokončovací práce - nátěry   </t>
  </si>
  <si>
    <t>783009401</t>
  </si>
  <si>
    <t xml:space="preserve">Bezpečnostní šrafování stěn nebo svislých ploch rovných   </t>
  </si>
  <si>
    <t xml:space="preserve">"včetně bezpečnostních značek a označení, tabulek,.."10   </t>
  </si>
  <si>
    <t>783009411</t>
  </si>
  <si>
    <t xml:space="preserve">Bezpečnostní šrafování podlah nebo vodorovných ploch rovných   </t>
  </si>
  <si>
    <t xml:space="preserve">2*5   </t>
  </si>
  <si>
    <t>789</t>
  </si>
  <si>
    <t xml:space="preserve">Povrchové úpravy ocelových konstrukcí a technologických zařízení   </t>
  </si>
  <si>
    <t>789221543</t>
  </si>
  <si>
    <t xml:space="preserve">Otryskání abrazivem   </t>
  </si>
  <si>
    <t xml:space="preserve">"Opravy potrubí a pomocné kce"   </t>
  </si>
  <si>
    <t xml:space="preserve">"Minimální požadovaná příprava povrchu dle ČSN ISO 8501 je Sa2,5"   </t>
  </si>
  <si>
    <t xml:space="preserve">"pomocné konstrukce a opravy"20   </t>
  </si>
  <si>
    <t xml:space="preserve">"potrubí" 100   </t>
  </si>
  <si>
    <t>789326211</t>
  </si>
  <si>
    <t xml:space="preserve">Nátěr ocelových konstrukcí třídy II dvousložkový epoxidový základní tl do 80 µm   </t>
  </si>
  <si>
    <t xml:space="preserve">Poškozená míst apo montáži"   </t>
  </si>
  <si>
    <t xml:space="preserve">"Před zahájením oprav nátěrů provede zhotovitel detailní posouzení a určení množství výskytu koroze, viz jednotlivé stupně výskytu koroze a poškození"   </t>
  </si>
  <si>
    <t xml:space="preserve">"Zákl.nátěr aplikovaný na montáži: dvousložková, vysoce nanášivá, epoxidová nátěrová hmota, která vytvrzuje do povlaku s dobrou abrazivní odolností "   </t>
  </si>
  <si>
    <t xml:space="preserve">20   </t>
  </si>
  <si>
    <t>789326216</t>
  </si>
  <si>
    <t xml:space="preserve">Nátěr ocelových konstrukcí třídy II dvousložkový epoxidový mezivrstva tl do 80 µm   </t>
  </si>
  <si>
    <t>789326221</t>
  </si>
  <si>
    <t xml:space="preserve">Nátěr ocelových konstrukcí třídy II dvousložkový epoxidový krycí (vrchní) tl do 80 µm   </t>
  </si>
  <si>
    <t xml:space="preserve">opravy po montáži   </t>
  </si>
  <si>
    <t>789337211</t>
  </si>
  <si>
    <t xml:space="preserve">Nátěr potrubí do DN 250 dvousložkový epoxidový základní tl do 80 µm   </t>
  </si>
  <si>
    <t xml:space="preserve">včetně opravných nátěrů   </t>
  </si>
  <si>
    <t xml:space="preserve">100   </t>
  </si>
  <si>
    <t>789337216</t>
  </si>
  <si>
    <t xml:space="preserve">Nátěr potrubí do DN 250 dvousložkový epoxidový mezivrstva tl do 120 µm   </t>
  </si>
  <si>
    <t>789337221</t>
  </si>
  <si>
    <t xml:space="preserve">Nátěr potrubí do DN 250 dvousložkový epoxidový krycí (vrchní) tl do 80 µm   </t>
  </si>
  <si>
    <t xml:space="preserve">Práce a dodávky M   </t>
  </si>
  <si>
    <t>23-M</t>
  </si>
  <si>
    <t xml:space="preserve">Montáže potrubí   </t>
  </si>
  <si>
    <t>923</t>
  </si>
  <si>
    <t>230030003</t>
  </si>
  <si>
    <t xml:space="preserve">Montáž trubní díly přírubové hmotnost přes 10 kg do 25 kg   </t>
  </si>
  <si>
    <t xml:space="preserve">ODBĚR VZORKŮ D.2-IP-23-0201-13006; D.2-IP-23-0201-13101   </t>
  </si>
  <si>
    <t xml:space="preserve">"Průhledítko s rychlospojkou DN100/16 - BA, NM "2*2*10   </t>
  </si>
  <si>
    <t xml:space="preserve">"kulový kohout DN15/16 - BA, NM "2*2*10   </t>
  </si>
  <si>
    <t xml:space="preserve">"kulový kohout s uzavírací pružinou DN15/16 - BA, NM "2*2*10   </t>
  </si>
  <si>
    <t xml:space="preserve">"Odběr vzorků DN100/16 - BA, NM "2*2*10   </t>
  </si>
  <si>
    <t xml:space="preserve">VÝLEVKY D.2-IP-23-0201-13006   </t>
  </si>
  <si>
    <t xml:space="preserve">"Výlevky BA "4   </t>
  </si>
  <si>
    <t xml:space="preserve">"uzavírací armatury pod výlevky "4   </t>
  </si>
  <si>
    <t xml:space="preserve">Průhledítko s rychlospojkou DN 100/16   </t>
  </si>
  <si>
    <t xml:space="preserve">"DN100 PN16, MATERIÁL CF8M"2*2*10   </t>
  </si>
  <si>
    <t xml:space="preserve">Kulový kohout K91.11 DN15 PN16   </t>
  </si>
  <si>
    <t xml:space="preserve">D.2-IP-23-0201-13201   </t>
  </si>
  <si>
    <t xml:space="preserve">2*2*10   </t>
  </si>
  <si>
    <t xml:space="preserve">Kulový kohout se zavírací prožinou G1/2   </t>
  </si>
  <si>
    <t xml:space="preserve">D.2-IP-23-0201-13209   </t>
  </si>
  <si>
    <t xml:space="preserve">"A-BV2G12RS G1/2"2*2*10   </t>
  </si>
  <si>
    <t xml:space="preserve">Odběr vzorků DN 100   </t>
  </si>
  <si>
    <t xml:space="preserve">D.2-IP-23-0201-13101   </t>
  </si>
  <si>
    <t xml:space="preserve">Výroba, dodávka vč. povrchových ochran   </t>
  </si>
  <si>
    <t xml:space="preserve">Výlevka   </t>
  </si>
  <si>
    <t xml:space="preserve">"D.2-IP-23-0201-13106 "4   </t>
  </si>
  <si>
    <t xml:space="preserve">Uzavírací armatura DN32/40   </t>
  </si>
  <si>
    <t xml:space="preserve">"V46 31 DN30 PN 16"4   </t>
  </si>
  <si>
    <t>RMAT0007</t>
  </si>
  <si>
    <t xml:space="preserve">Y Filtr DN32/40   </t>
  </si>
  <si>
    <t xml:space="preserve">D.2-IP-23-0201-13009 pol.100, 107   </t>
  </si>
  <si>
    <t xml:space="preserve">"6011-OBA-100-CEX "1   </t>
  </si>
  <si>
    <t xml:space="preserve">"6010-ONM-100-CEX "1   </t>
  </si>
  <si>
    <t>RMAT0008</t>
  </si>
  <si>
    <t xml:space="preserve">Detonační protiexplozivní pojistka potrubní DN 80   </t>
  </si>
  <si>
    <t xml:space="preserve">"6013-SBA-80-CEX; NP361366" 1   </t>
  </si>
  <si>
    <t>RMAT0009</t>
  </si>
  <si>
    <t xml:space="preserve">Detonační protiexplozivní pojistka potrubní DN 50   </t>
  </si>
  <si>
    <t xml:space="preserve">"6011-OBA-100-CEX; NP361453 "1   </t>
  </si>
  <si>
    <t>RMAT0010</t>
  </si>
  <si>
    <t xml:space="preserve">Detonační protiexplozivní pojistka rohová DN 80   </t>
  </si>
  <si>
    <t xml:space="preserve">"6011-OBA-100-CEX, NP361451 "1   </t>
  </si>
  <si>
    <t>RMAT0011</t>
  </si>
  <si>
    <t xml:space="preserve">Uzavítací armatura DN15/40   </t>
  </si>
  <si>
    <t xml:space="preserve">"K91.11 DN  15 PN 40 114; RO361562 "1   </t>
  </si>
  <si>
    <t xml:space="preserve">"K91.11 DN  15 PN 40 114; RO361572 "1   </t>
  </si>
  <si>
    <t>RMAT0012</t>
  </si>
  <si>
    <t xml:space="preserve">Kulový kohout DN25/40   </t>
  </si>
  <si>
    <t xml:space="preserve">"K91.11 DN  25 PN 40 114; RO361143, RO361233, RO361454 "3   </t>
  </si>
  <si>
    <t>RMAT0013</t>
  </si>
  <si>
    <t xml:space="preserve">Kulový kohout DN32/16   </t>
  </si>
  <si>
    <t xml:space="preserve">"K91.11 DN  32 PN 16 114; RO361238, RO361141 "2   </t>
  </si>
  <si>
    <t>RMAT0014</t>
  </si>
  <si>
    <t xml:space="preserve">Kulový kohout DN32/40   </t>
  </si>
  <si>
    <t xml:space="preserve">"K91.11 DN  32 PN 40 114; RO361145, RO361235 "2   </t>
  </si>
  <si>
    <t xml:space="preserve">"K91.11 DN  32 PN 40 115 FIG 752; RO361231 "1   </t>
  </si>
  <si>
    <t>RMAT</t>
  </si>
  <si>
    <t xml:space="preserve">Kulový kohout DN50/16   </t>
  </si>
  <si>
    <t xml:space="preserve">"K91.11 DN  50 PN16 114; RO361147, RO361237, RO361452 "3   </t>
  </si>
  <si>
    <t>RMAT0016</t>
  </si>
  <si>
    <t xml:space="preserve">Kulový kohout DN80/16   </t>
  </si>
  <si>
    <t xml:space="preserve">"K91.11 DN  80 PN16 114; RO361365, RO361367 "2   </t>
  </si>
  <si>
    <t>RMAT0017</t>
  </si>
  <si>
    <t xml:space="preserve">Kulový kohout DN100/16   </t>
  </si>
  <si>
    <t xml:space="preserve">"K91.11 DN 100 PN 16 114; RO361561, RO361571 "2   </t>
  </si>
  <si>
    <t>RMAT0018</t>
  </si>
  <si>
    <t xml:space="preserve">Ventil DN32/40   </t>
  </si>
  <si>
    <t xml:space="preserve">" V46.31 DN  32 PN 40 ; RO361361, RO361362, RO361363, RO361364 "4   </t>
  </si>
  <si>
    <t>RMAT0019</t>
  </si>
  <si>
    <t xml:space="preserve">Zpětná klapka DN32/40   </t>
  </si>
  <si>
    <t xml:space="preserve">"Z16 DN32 PN40 ; K361142, K361146, K361132, K361136, K361139 "5   </t>
  </si>
  <si>
    <t>230030081</t>
  </si>
  <si>
    <t xml:space="preserve">Zhotovení přemostění přírubových spojů   </t>
  </si>
  <si>
    <t>230032022</t>
  </si>
  <si>
    <t xml:space="preserve">Montáž přírubových spojů do PN 16 DN 15   </t>
  </si>
  <si>
    <t xml:space="preserve">"Odběr vzorků D.2-IP-23-0201-13101 "2*2*2*10   </t>
  </si>
  <si>
    <t xml:space="preserve">" armatury "2*8   </t>
  </si>
  <si>
    <t>RMAT0020</t>
  </si>
  <si>
    <t xml:space="preserve">Spojovací materiál DN15   </t>
  </si>
  <si>
    <t xml:space="preserve">Šrouby 8.8-A2A, matice, podložky, svorníky, těsnění ČSN EN 1415 s cerifikací BS6755 part.2, šrouby   </t>
  </si>
  <si>
    <t xml:space="preserve">2*2*2*10+2*8   </t>
  </si>
  <si>
    <t>230032024</t>
  </si>
  <si>
    <t xml:space="preserve">Montáž přírubových spojů do PN 16 DN 25   </t>
  </si>
  <si>
    <t xml:space="preserve">"armatury " 2*3   </t>
  </si>
  <si>
    <t>RMAT9009</t>
  </si>
  <si>
    <t xml:space="preserve">Spojovací materiál DN25   </t>
  </si>
  <si>
    <t xml:space="preserve">6   </t>
  </si>
  <si>
    <t>230032025</t>
  </si>
  <si>
    <t xml:space="preserve">Montáž přírubových spojů do PN 16 DN 32   </t>
  </si>
  <si>
    <t xml:space="preserve">"Armatury "2*16   </t>
  </si>
  <si>
    <t>RMAT0022</t>
  </si>
  <si>
    <t xml:space="preserve">Spojovací materiál DN32   </t>
  </si>
  <si>
    <t xml:space="preserve">32   </t>
  </si>
  <si>
    <t>230032027</t>
  </si>
  <si>
    <t xml:space="preserve">Montáž přírubových spojů do PN 16 DN 50   </t>
  </si>
  <si>
    <t xml:space="preserve">"armatury "2*4   </t>
  </si>
  <si>
    <t>RMAT0023</t>
  </si>
  <si>
    <t xml:space="preserve">Spojovací materiál DN50   </t>
  </si>
  <si>
    <t xml:space="preserve">8   </t>
  </si>
  <si>
    <t>230032029</t>
  </si>
  <si>
    <t xml:space="preserve">Montáž přírubových spojů do PN 16 DN 80   </t>
  </si>
  <si>
    <t xml:space="preserve">"Armatury "2*4   </t>
  </si>
  <si>
    <t>RMAT0024</t>
  </si>
  <si>
    <t xml:space="preserve">Spojovací materiál DN80   </t>
  </si>
  <si>
    <t>230032030</t>
  </si>
  <si>
    <t xml:space="preserve">Montáž přírubových spojů do PN 16 DN 100   </t>
  </si>
  <si>
    <t xml:space="preserve">Odběr vzorků   </t>
  </si>
  <si>
    <t xml:space="preserve">D.2-IP-23-0201-13006; D.2-IP-23-0201-13101   </t>
  </si>
  <si>
    <t xml:space="preserve">"Stáčecí stanice BA, NM"3*2*2*10   </t>
  </si>
  <si>
    <t>RMAT0025</t>
  </si>
  <si>
    <t xml:space="preserve">Spojovací materiál DN100   </t>
  </si>
  <si>
    <t xml:space="preserve">"Odběr vzorků "3*2*2*10   </t>
  </si>
  <si>
    <t>230040004</t>
  </si>
  <si>
    <t xml:space="preserve">Montáž trubní díly závitové DN 1/2"   </t>
  </si>
  <si>
    <t xml:space="preserve">"Uzavírací kohout s uzavírací prožinou D.2-IP-23-0201-13101 "2*2*10   </t>
  </si>
  <si>
    <t>230050031</t>
  </si>
  <si>
    <t xml:space="preserve">Montáž a zhotovení doplňkové konstrukce z profilového materiálu   </t>
  </si>
  <si>
    <t xml:space="preserve">"odborný odhad konzol, uložení, podložek, pom.kcí, .... "2500   </t>
  </si>
  <si>
    <t xml:space="preserve">"13 409 prodloužení šachty " 150   </t>
  </si>
  <si>
    <t>RMAT0026</t>
  </si>
  <si>
    <t xml:space="preserve">materiál profilový, plechy, ...   </t>
  </si>
  <si>
    <t>230082028</t>
  </si>
  <si>
    <t xml:space="preserve">Demontáž potrubí do šrotu přes 10 do 50 kg D 38 mm tl 3,2 mm   </t>
  </si>
  <si>
    <t xml:space="preserve">"Pro přepojení odstřiků z 6010-ONM-100-CEX do 6012-SNM-80-CEX, D.2-IP-23-0201-13100"2*10   </t>
  </si>
  <si>
    <t xml:space="preserve">"Pro přepojení odstřiků z 6011-OBA-100-CEX do 6013-SBA-80-CEX, D.2-IP-23-0201-13100 "2*10   </t>
  </si>
  <si>
    <t>230082300</t>
  </si>
  <si>
    <t xml:space="preserve">Demontáž potrubí další použití přes 10 do 250 kg D 108 mm tl 6,3 mm   </t>
  </si>
  <si>
    <t xml:space="preserve">ODBĚR VZORKŮ   </t>
  </si>
  <si>
    <t xml:space="preserve">D.2-IP-23-0201-13006; D.2-IP-23-0201-13101; D.2-IP-23-0201-13201   </t>
  </si>
  <si>
    <t xml:space="preserve">Demontáž rychlospojek ze stáčecích stanic   </t>
  </si>
  <si>
    <t xml:space="preserve">"NM" 10*2   </t>
  </si>
  <si>
    <t xml:space="preserve">"BA"10*2   </t>
  </si>
  <si>
    <t>230084088</t>
  </si>
  <si>
    <t xml:space="preserve">Demontáž potrubí do šrotu přes 250 do 1000 kg D 159 mm tl 6,3 mm   </t>
  </si>
  <si>
    <t xml:space="preserve">POTRUBÍ PÁRY   </t>
  </si>
  <si>
    <t xml:space="preserve">Demontáž nefunkčního potrubí procházejícího do havarijní jímky,demontáž vč, izolace   </t>
  </si>
  <si>
    <t xml:space="preserve">5   </t>
  </si>
  <si>
    <t>230120113</t>
  </si>
  <si>
    <t xml:space="preserve">Odkrytí, zakrytí trubních kanálů plechy a pororošty š přes 800 do 2000 mm   </t>
  </si>
  <si>
    <t xml:space="preserve">Pro provedení úprav a montáží v kanále   </t>
  </si>
  <si>
    <t xml:space="preserve">200   </t>
  </si>
  <si>
    <t>R0001</t>
  </si>
  <si>
    <t xml:space="preserve">Montáž a svařování potrubí PS_DN15   </t>
  </si>
  <si>
    <t xml:space="preserve">Provádět prostorové a dílčí proměřování jednotlivých dodaných částí za účelem řešení jednotlivých potrubních tras převážně dle situace na stavbě:   </t>
  </si>
  <si>
    <t xml:space="preserve">- v návaznosti na technologickém shématu zapojení,   </t>
  </si>
  <si>
    <t xml:space="preserve">- v návaznosti na vzájemném uspořádání potrubních tras mezi sebou a potrubí s různým médiem,   </t>
  </si>
  <si>
    <t xml:space="preserve">- v návaznosti na tec.zařízení které je nedílnou součástí, prováděním jeho úprav, zkracování, umístěním svarů, armatur, řešení různých odboček,   </t>
  </si>
  <si>
    <t xml:space="preserve">- v návaznosti na správné vyspádování, křižování, uložení, umístění pevných bodů,   </t>
  </si>
  <si>
    <t xml:space="preserve">- v návaznosti na správné funkci a spolehlivosti   </t>
  </si>
  <si>
    <t xml:space="preserve">- montováno v zastavěném prostoru v návaznosti na stávající technologická zařízení   </t>
  </si>
  <si>
    <t xml:space="preserve">"13101 "(24+(8)*0,75)   </t>
  </si>
  <si>
    <t>RMAT0027</t>
  </si>
  <si>
    <t xml:space="preserve">trubka ocelová DN15 vč. kolen a oblouků   </t>
  </si>
  <si>
    <t xml:space="preserve">21,3x3,2 ; JAKOST 12022.1, ČSN 425716, ČSN EN 10204-3.1   </t>
  </si>
  <si>
    <t>RMAT0028</t>
  </si>
  <si>
    <t xml:space="preserve">Příruba DN15/16   </t>
  </si>
  <si>
    <t xml:space="preserve">"Příruba 01/B DN15 PN16 " 80   </t>
  </si>
  <si>
    <t>R0002</t>
  </si>
  <si>
    <t xml:space="preserve">Montáž a svařování potrubí PS_DN25   </t>
  </si>
  <si>
    <t xml:space="preserve">"13401 "(0,2+(0)*1)   </t>
  </si>
  <si>
    <t xml:space="preserve">"13501 "(0,2+(1)*1)   </t>
  </si>
  <si>
    <t xml:space="preserve">"13102 "0,5   </t>
  </si>
  <si>
    <t>RMAT0029</t>
  </si>
  <si>
    <t xml:space="preserve">trubka ocelová DN25 vč. kolen a oblouků   </t>
  </si>
  <si>
    <t xml:space="preserve">" 33,7x2,6; JAKOST 12022.1, ČSN 425716, ČSN EN 10204-3.1"   </t>
  </si>
  <si>
    <t xml:space="preserve">"13102 "(0,5+(0)*1)   </t>
  </si>
  <si>
    <t>RMAT0030</t>
  </si>
  <si>
    <t xml:space="preserve">Příruba DN25/16   </t>
  </si>
  <si>
    <t xml:space="preserve">"Příruba 01/B DN32, PN16 "30   </t>
  </si>
  <si>
    <t xml:space="preserve">"Oválná příruba závitová 01/B DN32, PN 16 (čerpadla) "4   </t>
  </si>
  <si>
    <t>R0003</t>
  </si>
  <si>
    <t xml:space="preserve">Montáž a svařování potrubí PS_DN32   </t>
  </si>
  <si>
    <t xml:space="preserve">"13100"(24+(0)*0,25)   </t>
  </si>
  <si>
    <t xml:space="preserve">"13102 "(0,5+(0)*0,5)   </t>
  </si>
  <si>
    <t xml:space="preserve">"13103 "(28+(6)*0,25)   </t>
  </si>
  <si>
    <t xml:space="preserve">"13104 "(40+(13)*0,25)   </t>
  </si>
  <si>
    <t xml:space="preserve">"13106 "(1,5+(0)*0,25)   </t>
  </si>
  <si>
    <t xml:space="preserve">"13401 "(4+(3)*0,25)   </t>
  </si>
  <si>
    <t xml:space="preserve">"13403 "(2,5+(1)*0,25)   </t>
  </si>
  <si>
    <t xml:space="preserve">"13501 "(4+(4)*0,25)   </t>
  </si>
  <si>
    <t xml:space="preserve">"13504 "(2,5+(1)*0,25)   </t>
  </si>
  <si>
    <t>RMAT0031</t>
  </si>
  <si>
    <t xml:space="preserve">trubka ocelová DN32 vč. kolen a oblouků   </t>
  </si>
  <si>
    <t xml:space="preserve">" 42,4x2,6; JAKOST 12022.1, ČSN 425716, ČSN EN 10204-3.1"   </t>
  </si>
  <si>
    <t>R0004</t>
  </si>
  <si>
    <t xml:space="preserve">Montáž a svařování potrubí PS_DN50   </t>
  </si>
  <si>
    <t xml:space="preserve">montováno v zastavěném prostoru v návaznosti na stávající technologická zařízení   </t>
  </si>
  <si>
    <t xml:space="preserve">"13102 "(0,5+(0)*0,25)*2   </t>
  </si>
  <si>
    <t xml:space="preserve">"13104 "(0,8+(1)*0,25)*2   </t>
  </si>
  <si>
    <t xml:space="preserve">"13104; 13507 "(3+(2)*0,25)*2   </t>
  </si>
  <si>
    <t xml:space="preserve">"13503 "(0,2+(0)*0,25)   </t>
  </si>
  <si>
    <t>RMAT0033</t>
  </si>
  <si>
    <t xml:space="preserve">trubka ocelová DN50 vč. kolen a oblouků   </t>
  </si>
  <si>
    <t xml:space="preserve">" 60,3x2,9; JAKOST 12022.1, ČSN 425716, ČSN EN 10204-3.1"   </t>
  </si>
  <si>
    <t>RMAT0034</t>
  </si>
  <si>
    <t xml:space="preserve">Příruba DN50/16   </t>
  </si>
  <si>
    <t xml:space="preserve">"Příruba 01/B DN50, PN16 "12   </t>
  </si>
  <si>
    <t xml:space="preserve">"Příruba  05/B DN50, PN16 "3   </t>
  </si>
  <si>
    <t>R0005</t>
  </si>
  <si>
    <t xml:space="preserve">Montáž a svařování potrubí PS_DN80   </t>
  </si>
  <si>
    <t xml:space="preserve">"13105 "(115+(10)*0,5)   </t>
  </si>
  <si>
    <t xml:space="preserve">"13102 " (31+(8)*0,5)   </t>
  </si>
  <si>
    <t xml:space="preserve">"13501 " (2,5+(1)*0,5)   </t>
  </si>
  <si>
    <t xml:space="preserve">"13501 " (0,2+(0)*0,5)   </t>
  </si>
  <si>
    <t xml:space="preserve">"13505 " (0,5+(1)*0,5)   </t>
  </si>
  <si>
    <t>RMAT0035</t>
  </si>
  <si>
    <t xml:space="preserve">trubka ocelová DN80 vč. kolen a oblouků   </t>
  </si>
  <si>
    <t xml:space="preserve">" 88,9x3,6; JAKOST 12022.1, ČSN 425716, ČSN EN 10204-3.1"   </t>
  </si>
  <si>
    <t>RMAT0036</t>
  </si>
  <si>
    <t xml:space="preserve">Přítuba DN80/16   </t>
  </si>
  <si>
    <t xml:space="preserve">"Příruba 01/B DN80, PN16 "9   </t>
  </si>
  <si>
    <t xml:space="preserve">"Příruba 05/B DN50, PN16" 1   </t>
  </si>
  <si>
    <t>R0006</t>
  </si>
  <si>
    <t xml:space="preserve">Montáž a svařování potrubí PS_DN100   </t>
  </si>
  <si>
    <t xml:space="preserve">"13101 "(0,2+(0)*0,5)   </t>
  </si>
  <si>
    <t xml:space="preserve">"13405 "(1+(0)*0,5)*2   </t>
  </si>
  <si>
    <t xml:space="preserve">"13503 "(0,9+(0)*0,5)   </t>
  </si>
  <si>
    <t xml:space="preserve">"13506 "(1,3+(2)*0,5)*2   </t>
  </si>
  <si>
    <t>RMAT0037</t>
  </si>
  <si>
    <t xml:space="preserve">trubka ocelová DN100 vč. kolen a oblouků   </t>
  </si>
  <si>
    <t xml:space="preserve">" 114,3x4; JAKOST 12022.1, ČSN 425716, ČSN EN 10204-3.1"   </t>
  </si>
  <si>
    <t>RMAT0038</t>
  </si>
  <si>
    <t xml:space="preserve">Příruba DN100/16   </t>
  </si>
  <si>
    <t xml:space="preserve">"Příruba 01/B DN100, PN16 "95   </t>
  </si>
  <si>
    <t xml:space="preserve">"Příruba 05/B DN100, PN16 "5   </t>
  </si>
  <si>
    <t>R0007</t>
  </si>
  <si>
    <t xml:space="preserve">Usazení nádrže na úkapy H360.103   </t>
  </si>
  <si>
    <t>RMAT0040</t>
  </si>
  <si>
    <t xml:space="preserve">Nádrž na úkapy H360.103 - 10m3   </t>
  </si>
  <si>
    <t xml:space="preserve">skladovací, dvouplášťová nádrž dle EN6624 a ČSN EN 12285-2, zinkovaná, pro kapaliny ohrožující vodu třídy 1-3, pro podzemní použití vč.certifikace   </t>
  </si>
  <si>
    <t xml:space="preserve">-dle výkresu D.2-IP-23-0201-13502   </t>
  </si>
  <si>
    <t xml:space="preserve">-s límcem pro napojení vstupní šachty   </t>
  </si>
  <si>
    <t xml:space="preserve">- závěsná oka pro dopravu   </t>
  </si>
  <si>
    <t xml:space="preserve">1   </t>
  </si>
  <si>
    <t>R0008</t>
  </si>
  <si>
    <t xml:space="preserve">Montáž víka odstřikové nádrže   </t>
  </si>
  <si>
    <t xml:space="preserve">vč.úprav spojených s instalací   </t>
  </si>
  <si>
    <t xml:space="preserve">"13402"1   </t>
  </si>
  <si>
    <t xml:space="preserve">"13503"1   </t>
  </si>
  <si>
    <t>RMAT0041</t>
  </si>
  <si>
    <t xml:space="preserve">Víko odstřikové nádrže   </t>
  </si>
  <si>
    <t xml:space="preserve">včetně nátěrů,spojovacího materiálu a těsnění   </t>
  </si>
  <si>
    <t>R0009</t>
  </si>
  <si>
    <t xml:space="preserve">Prodloužení vstupní šachty   </t>
  </si>
  <si>
    <t xml:space="preserve">vč.napojení na protikus a případné úpravy kce, vč, svařování, lepení   </t>
  </si>
  <si>
    <t xml:space="preserve">"13409"1   </t>
  </si>
  <si>
    <t xml:space="preserve">"13511"1   </t>
  </si>
  <si>
    <t>RMAT0042</t>
  </si>
  <si>
    <t xml:space="preserve">vč.roštu XSP, nátěrů a zesílené hydroizolace 2x4mm zvenčí   </t>
  </si>
  <si>
    <t xml:space="preserve">"13530"1   </t>
  </si>
  <si>
    <t xml:space="preserve">"13630"1   </t>
  </si>
  <si>
    <t>R0010</t>
  </si>
  <si>
    <t xml:space="preserve">Kompletace hrdla T1 - Sání čerpadla   </t>
  </si>
  <si>
    <t xml:space="preserve">"13403"1   </t>
  </si>
  <si>
    <t xml:space="preserve">"13502"1   </t>
  </si>
  <si>
    <t>R0011</t>
  </si>
  <si>
    <t xml:space="preserve">Kompletace hrdla T2 - Dýchání nádrže   </t>
  </si>
  <si>
    <t xml:space="preserve">"13404"1   </t>
  </si>
  <si>
    <t xml:space="preserve">"13505"1   </t>
  </si>
  <si>
    <t>R0012</t>
  </si>
  <si>
    <t xml:space="preserve">Kompletace hrdla T3 - Odběr vzorků   </t>
  </si>
  <si>
    <t xml:space="preserve">"13405"1   </t>
  </si>
  <si>
    <t xml:space="preserve">"13506"1   </t>
  </si>
  <si>
    <t>R0013</t>
  </si>
  <si>
    <t xml:space="preserve">Kompletace hrdla T4 - CAS   </t>
  </si>
  <si>
    <t xml:space="preserve">"13406"1   </t>
  </si>
  <si>
    <t xml:space="preserve">"13507"1   </t>
  </si>
  <si>
    <t>R0014</t>
  </si>
  <si>
    <t xml:space="preserve">Kompletace hrdla R3 - Měření hladiny   </t>
  </si>
  <si>
    <t xml:space="preserve">"13408"1   </t>
  </si>
  <si>
    <t xml:space="preserve">"13509"1   </t>
  </si>
  <si>
    <t>R0015</t>
  </si>
  <si>
    <t xml:space="preserve">Kompletace hrdla R4 - Měření hladiny   </t>
  </si>
  <si>
    <t xml:space="preserve">"13407"1   </t>
  </si>
  <si>
    <t xml:space="preserve">"13508"1   </t>
  </si>
  <si>
    <t>R0016</t>
  </si>
  <si>
    <t xml:space="preserve">Kompletace vstupní šachty   </t>
  </si>
  <si>
    <t xml:space="preserve">vč, svařování, lepení   </t>
  </si>
  <si>
    <t>RMAT0044</t>
  </si>
  <si>
    <t xml:space="preserve">Vstupní poklop - výroba a dodávky   </t>
  </si>
  <si>
    <t xml:space="preserve">Vč.nátěru a příslušenství   </t>
  </si>
  <si>
    <t xml:space="preserve">"13511"55   </t>
  </si>
  <si>
    <t>RMAT0045</t>
  </si>
  <si>
    <t xml:space="preserve">Pororošt XSP 330   </t>
  </si>
  <si>
    <t xml:space="preserve">4   </t>
  </si>
  <si>
    <t>R0017</t>
  </si>
  <si>
    <t xml:space="preserve">Montáž čerpadla   </t>
  </si>
  <si>
    <t xml:space="preserve">čerpaná kapalina: benzín, nafta, hustota max. 750 kg/m3, resp.820 kg/m3, Třída hořlaviny 3, teplotní třída T3, skupina II 3G (zóna 2), skupina   </t>
  </si>
  <si>
    <t xml:space="preserve">výbušnosti IIA.   </t>
  </si>
  <si>
    <t xml:space="preserve">Q = 2,8 l/s (10 m3/h); H = 12 m   </t>
  </si>
  <si>
    <t xml:space="preserve">vč.příslušenství a individuálního odzkoušení   </t>
  </si>
  <si>
    <t xml:space="preserve">"13401"1   </t>
  </si>
  <si>
    <t xml:space="preserve">"13501"1   </t>
  </si>
  <si>
    <t>RMAT0046</t>
  </si>
  <si>
    <t xml:space="preserve">Odstřiková čerpadla   </t>
  </si>
  <si>
    <t xml:space="preserve">Ucpávka: mechanická   </t>
  </si>
  <si>
    <t xml:space="preserve">Teplotní čidlo 50 C   </t>
  </si>
  <si>
    <t xml:space="preserve">Mechanický spínač č.1   </t>
  </si>
  <si>
    <t xml:space="preserve">Motor třífázový asynchronní, IMB3, 2,2 kW, 1440 ot/min, 400V, 50 Hz, IP54, F,   </t>
  </si>
  <si>
    <t xml:space="preserve">ExdIICT4   </t>
  </si>
  <si>
    <t xml:space="preserve">Čerpadlo s motorem na společné základně.   </t>
  </si>
  <si>
    <t xml:space="preserve">"1351"1   </t>
  </si>
  <si>
    <t>RMAT0047</t>
  </si>
  <si>
    <t xml:space="preserve">Sítko   </t>
  </si>
  <si>
    <t xml:space="preserve">sítko k sacímu koši celonerezové 3/8   </t>
  </si>
  <si>
    <t>R0018</t>
  </si>
  <si>
    <t xml:space="preserve">Ruční bezjiskrové řezy   </t>
  </si>
  <si>
    <t xml:space="preserve">"DN 32" 80   </t>
  </si>
  <si>
    <t>HZS1342</t>
  </si>
  <si>
    <t xml:space="preserve">Hodinová zúčtovací sazba lešenář odborný   </t>
  </si>
  <si>
    <t>HZS1442</t>
  </si>
  <si>
    <t xml:space="preserve">Hodinová zúčtovací sazba svářeč kvalifikovaný   </t>
  </si>
  <si>
    <t>HZS3111</t>
  </si>
  <si>
    <t xml:space="preserve">Hodinová zúčtovací sazba montér potrubí   </t>
  </si>
  <si>
    <t>HZS3112</t>
  </si>
  <si>
    <t xml:space="preserve">Hodinová zúčtovací sazba montér potrubí odborný   </t>
  </si>
  <si>
    <t>HZS3121</t>
  </si>
  <si>
    <t xml:space="preserve">Hodinová zúčtovací sazba montér ocelových konstrukcí   </t>
  </si>
  <si>
    <t>HZS4232</t>
  </si>
  <si>
    <t xml:space="preserve">Hodinová zúčtovací sazba technik odborný   </t>
  </si>
  <si>
    <t>Objekt:   1404 ÚTULNA</t>
  </si>
  <si>
    <t xml:space="preserve">Objednatel:   </t>
  </si>
  <si>
    <t xml:space="preserve">Zpracoval:   </t>
  </si>
  <si>
    <t xml:space="preserve">Místo:   </t>
  </si>
  <si>
    <t xml:space="preserve">"pro trasu nadzemního vedení" (33+3+4)*2   </t>
  </si>
  <si>
    <t>112101101</t>
  </si>
  <si>
    <t xml:space="preserve">Kácení stromů listnatých D kmene do 300 mm   </t>
  </si>
  <si>
    <t>112201101</t>
  </si>
  <si>
    <t xml:space="preserve">Odstranění pařezů D do 300 mm   </t>
  </si>
  <si>
    <t xml:space="preserve">8*1   </t>
  </si>
  <si>
    <t>119002311</t>
  </si>
  <si>
    <t xml:space="preserve">Pochůzí dřevěné desky do tl 30 mm pro zabezpečení výkopu zřízení   </t>
  </si>
  <si>
    <t>119002312</t>
  </si>
  <si>
    <t xml:space="preserve">Pochůzí dřevěné desky do tl 30 mm pro zabezpečení výkopu odstranění   </t>
  </si>
  <si>
    <t>131303102</t>
  </si>
  <si>
    <t xml:space="preserve">Hloubení jam ručním nebo pneum nářadím v nesoudržných horninách tř. 4   </t>
  </si>
  <si>
    <t xml:space="preserve">"Výkop pro patky vedení" (0,7*0,7*0,95)*6   </t>
  </si>
  <si>
    <t>131303109</t>
  </si>
  <si>
    <t xml:space="preserve">Příplatek za lepivost u hloubení jam ručním nebo pneum nářadím v hornině tř. 4   </t>
  </si>
  <si>
    <t>162301102</t>
  </si>
  <si>
    <t xml:space="preserve">Vodorovné přemístění do 1000 m výkopku/sypaniny z horniny tř. 1 až 4   </t>
  </si>
  <si>
    <t xml:space="preserve">"přesun k objektu 360 - odstřiková jímka" 2,80   </t>
  </si>
  <si>
    <t xml:space="preserve">"patky nadzemního vedení" (0,7*0,7*0,95)*6   </t>
  </si>
  <si>
    <t xml:space="preserve">"patky nadzemního vedení - nadzemní část" ((0,7*4)*0,4)*6   </t>
  </si>
  <si>
    <t>275362021</t>
  </si>
  <si>
    <t xml:space="preserve">Výztuž základových patek svařovanými sítěmi Kari   </t>
  </si>
  <si>
    <t>310235241</t>
  </si>
  <si>
    <t xml:space="preserve">Zazdívka otvorů pl do 0,0225 m2 ve zdivu nadzákladovém cihlami pálenými tl do 300 mm   </t>
  </si>
  <si>
    <t>310236241</t>
  </si>
  <si>
    <t xml:space="preserve">Zazdívka otvorů pl do 0,09 m2 ve zdivu nadzákladovém cihlami pálenými tl do 300 mm   </t>
  </si>
  <si>
    <t>310237241</t>
  </si>
  <si>
    <t xml:space="preserve">Zazdívka otvorů pl do 0,25 m2 ve zdivu nadzákladovém cihlami pálenými tl do 300 mm   </t>
  </si>
  <si>
    <t>311238904</t>
  </si>
  <si>
    <t xml:space="preserve">Příplatek k zdivu z cihel děrovaných tl 300 mm za tepelně izolační maltu   </t>
  </si>
  <si>
    <t xml:space="preserve">"zazdívka oken" (2,1*1,2)*3   </t>
  </si>
  <si>
    <t>317944323</t>
  </si>
  <si>
    <t xml:space="preserve">Válcované nosníky č.14 až 22 dodatečně osazované do připravených otvorů   </t>
  </si>
  <si>
    <t>319201321</t>
  </si>
  <si>
    <t xml:space="preserve">Vyrovnání nerovného povrchu zdiva tl do 30 mm maltou   </t>
  </si>
  <si>
    <t>340235211</t>
  </si>
  <si>
    <t xml:space="preserve">Zazdívka otvorů pl do 0,0225 m2 v příčkách nebo stěnách z cihel tl do 100 mm   </t>
  </si>
  <si>
    <t>340238220</t>
  </si>
  <si>
    <t xml:space="preserve">Zazdívka otvorů pl do 1 m2 v příčkách nebo stěnách z cihel POROTHERM P+D tl 80 mm   </t>
  </si>
  <si>
    <t>342248112</t>
  </si>
  <si>
    <t xml:space="preserve">Příčky POROTHERM tl 115 mm pevnosti P 10 na MVC   </t>
  </si>
  <si>
    <t>346244371</t>
  </si>
  <si>
    <t xml:space="preserve">Zazdívka o tl 140 mm rýh, nik nebo kapes z cihel pálených   </t>
  </si>
  <si>
    <t>346244381</t>
  </si>
  <si>
    <t xml:space="preserve">Plentování jednostranné v do 200 mm válcovaných nosníků cihlami   </t>
  </si>
  <si>
    <t xml:space="preserve">(2,6*0,2)*2   </t>
  </si>
  <si>
    <t>612131121</t>
  </si>
  <si>
    <t xml:space="preserve">Penetrace akrylát-silikonová vnitřních stěn nanášená ručně   </t>
  </si>
  <si>
    <t xml:space="preserve">"místnost rozvodny" (10,5+2,2+2,45+1,2+1,3+4,8+3,5 ) *2,7   </t>
  </si>
  <si>
    <t xml:space="preserve">"ostatní plochy vstupu"54   </t>
  </si>
  <si>
    <t>612142001</t>
  </si>
  <si>
    <t xml:space="preserve">Potažení vnitřních stěn sklovláknitým pletivem vtlačeným do tenkovrstvé hmoty   </t>
  </si>
  <si>
    <t>612311131</t>
  </si>
  <si>
    <t xml:space="preserve">Potažení vnitřních stěn vápenným štukem tloušťky do 3 mm   </t>
  </si>
  <si>
    <t>619991001</t>
  </si>
  <si>
    <t xml:space="preserve">Zakrytí podlah fólií přilepenou lepící páskou   </t>
  </si>
  <si>
    <t xml:space="preserve">(0,9*2)*10   </t>
  </si>
  <si>
    <t>622111111</t>
  </si>
  <si>
    <t xml:space="preserve">Vyspravení celoplošné cementovou maltou vnějších stěn betonových nebo železobetonových   </t>
  </si>
  <si>
    <t>622111121</t>
  </si>
  <si>
    <t xml:space="preserve">Vyspravení lokální cementovou maltou vnějších stěn betonových nebo železobetonových   </t>
  </si>
  <si>
    <t>622131101</t>
  </si>
  <si>
    <t xml:space="preserve">Cementový postřik vnějších stěn nanášený celoplošně ručně   </t>
  </si>
  <si>
    <t>622321141</t>
  </si>
  <si>
    <t xml:space="preserve">Vápenocementová omítka štuková dvouvrstvá vnějších stěn nanášená ručně   </t>
  </si>
  <si>
    <t>622321191</t>
  </si>
  <si>
    <t xml:space="preserve">Příplatek k vápenocementové omítce vnějších stěn za každých dalších 5 mm tloušťky ručně   </t>
  </si>
  <si>
    <t>631311124</t>
  </si>
  <si>
    <t xml:space="preserve">Mazanina tl do 120 mm z betonu prostého bez zvýšených nároků na prostředí tř. C 16/20   </t>
  </si>
  <si>
    <t xml:space="preserve">((10,5*2,2)+(1,4*1,2)+(1,3*5,8))*0,1   </t>
  </si>
  <si>
    <t>631319206</t>
  </si>
  <si>
    <t xml:space="preserve">Příplatek k mazaninám za přidání ocelových vláken (drátkobeton) pro objemové vyztužení 40 kg/m3   </t>
  </si>
  <si>
    <t>631361821</t>
  </si>
  <si>
    <t xml:space="preserve">Výztuž mazanin betonářskou ocelí 10 505   </t>
  </si>
  <si>
    <t xml:space="preserve">((10,5*2,2)+(1,4*1,2)+(1,3*5,8))*0,0071   </t>
  </si>
  <si>
    <t>632441111</t>
  </si>
  <si>
    <t xml:space="preserve">Potěr anhydritový samonivelační tl do 20 mm ze suchých směsí   </t>
  </si>
  <si>
    <t xml:space="preserve">((10,5*2,2)+(1,4*1,2)+(1,3*5,8))   </t>
  </si>
  <si>
    <t>632453331</t>
  </si>
  <si>
    <t xml:space="preserve">Potěr betonový samonivelační tl do 30 mm tř. C 25/30   </t>
  </si>
  <si>
    <t xml:space="preserve">(10,5*2,2)+(1,4*1,2)+(1,3*5,8)   </t>
  </si>
  <si>
    <t>634111114</t>
  </si>
  <si>
    <t xml:space="preserve">Obvodová dilatace pružnou těsnicí páskou v 100 mm mezi stěnou a mazaninou   </t>
  </si>
  <si>
    <t xml:space="preserve">10,5+2,2+1,4+1,2+1,3+5,8   </t>
  </si>
  <si>
    <t xml:space="preserve">174*600   </t>
  </si>
  <si>
    <t>952901111</t>
  </si>
  <si>
    <t xml:space="preserve">Vyčištění budov bytové a občanské výstavby při výšce podlaží do 4 m   </t>
  </si>
  <si>
    <t xml:space="preserve">4*0,4   </t>
  </si>
  <si>
    <t>962031132</t>
  </si>
  <si>
    <t xml:space="preserve">Bourání příček z cihel pálených na MVC tl do 100 mm   </t>
  </si>
  <si>
    <t xml:space="preserve">(1,3*2,7)+(2,2*2,1)+(2,2*2,7)+(1,45*2,7)   </t>
  </si>
  <si>
    <t>962032230</t>
  </si>
  <si>
    <t xml:space="preserve">Bourání zdiva z cihel pálených nebo vápenopískových na MV nebo MVC do 1 m3   </t>
  </si>
  <si>
    <t xml:space="preserve">"výpomoc elektro"1,8   </t>
  </si>
  <si>
    <t>963011512</t>
  </si>
  <si>
    <t xml:space="preserve">Bourání stropů z tvárnic pálených do nosníků ocelových tl do 150 mm   </t>
  </si>
  <si>
    <t xml:space="preserve">"strop v koupelně, spše a umývárně"(2,45+1,45)*2,2   </t>
  </si>
  <si>
    <t>963011513</t>
  </si>
  <si>
    <t xml:space="preserve">Bourání stropů z tvárnic pálených do ŽB nosníků v do 300 mm   </t>
  </si>
  <si>
    <t>963012510</t>
  </si>
  <si>
    <t xml:space="preserve">Bourání stropů z ŽB desek š do 300 mm tl do 140 mm   </t>
  </si>
  <si>
    <t xml:space="preserve">8,58*0,15   </t>
  </si>
  <si>
    <t>964073211</t>
  </si>
  <si>
    <t xml:space="preserve">Vybourání válcovaných nosníků ze zdiva cihelného dl do 4 m hmotnosti 10 kg/m   </t>
  </si>
  <si>
    <t>964073331</t>
  </si>
  <si>
    <t xml:space="preserve">Vybourání válcovaných nosníků ze zdiva cihelného dl do 6 m hmotnosti 35 kg/m   </t>
  </si>
  <si>
    <t>965043341</t>
  </si>
  <si>
    <t xml:space="preserve">Bourání podkladů pod dlažby betonových s potěrem nebo teracem tl do 100 mm pl přes 4 m2   </t>
  </si>
  <si>
    <t xml:space="preserve">32,5*0,3   </t>
  </si>
  <si>
    <t>965045133</t>
  </si>
  <si>
    <t xml:space="preserve">Bourání potěrů průmyslových včetně vsypu tl do 50 mm pl přes 4 m2   </t>
  </si>
  <si>
    <t>965049111</t>
  </si>
  <si>
    <t xml:space="preserve">Příplatek k bourání betonových mazanin za bourání mazanin se svařovanou sítí tl do 100 mm   </t>
  </si>
  <si>
    <t>965081423</t>
  </si>
  <si>
    <t xml:space="preserve">Bourání podlah z dlaždic betonových kladených na sucho na terče o výšce do 100 mm plochy přes 1 m2   </t>
  </si>
  <si>
    <t>965081611</t>
  </si>
  <si>
    <t xml:space="preserve">Odsekání soklíků rovných   </t>
  </si>
  <si>
    <t>966079851</t>
  </si>
  <si>
    <t xml:space="preserve">Přerušení různých ocelových profilů průřezu do 100 mm2   </t>
  </si>
  <si>
    <t>968062245</t>
  </si>
  <si>
    <t xml:space="preserve">Vybourání dřevěných rámů oken jednoduchých včetně křídel pl do 2 m2   </t>
  </si>
  <si>
    <t xml:space="preserve">3*(2,1*1,2)   </t>
  </si>
  <si>
    <t>968062455</t>
  </si>
  <si>
    <t xml:space="preserve">Vybourání dřevěných dveřních zárubní pl do 2 m2   </t>
  </si>
  <si>
    <t xml:space="preserve">(0,6*2)+(0,8*2)   </t>
  </si>
  <si>
    <t>969011121</t>
  </si>
  <si>
    <t xml:space="preserve">Vybourání vodovodního nebo plynového vedení DN do 52   </t>
  </si>
  <si>
    <t>969021111</t>
  </si>
  <si>
    <t xml:space="preserve">Vybourání kanalizačního potrubí DN do 100   </t>
  </si>
  <si>
    <t>971024451</t>
  </si>
  <si>
    <t xml:space="preserve">Vybourání otvorů ve zdivu kamenném pl do 0,25 m2 na MV nebo MVC tl do 450 mm   </t>
  </si>
  <si>
    <t>971024561</t>
  </si>
  <si>
    <t xml:space="preserve">Vybourání otvorů ve zdivu kamenném pl do 1 m2 na MV nebo MVC tl do 600 mm   </t>
  </si>
  <si>
    <t>971026451</t>
  </si>
  <si>
    <t xml:space="preserve">Vybourání otvorů ve zdivu kamenném pl do 0,25 m2 na MC tl do 450 mm   </t>
  </si>
  <si>
    <t>971026561</t>
  </si>
  <si>
    <t xml:space="preserve">Vybourání otvorů ve zdivu kamenném pl do 1 m2 na MC tl do 600 mm   </t>
  </si>
  <si>
    <t>971026661</t>
  </si>
  <si>
    <t xml:space="preserve">Vybourání otvorů ve zdivu kamenném pl do 4 m2 na MC tl do 600 mm   </t>
  </si>
  <si>
    <t>971033161</t>
  </si>
  <si>
    <t xml:space="preserve">Vybourání otvorů ve zdivu cihelném D do 60 mm na MVC nebo MV tl do 600 mm   </t>
  </si>
  <si>
    <t>971033331</t>
  </si>
  <si>
    <t xml:space="preserve">Vybourání otvorů ve zdivu cihelném pl do 0,09 m2 na MVC nebo MV tl do 150 mm   </t>
  </si>
  <si>
    <t>971052231</t>
  </si>
  <si>
    <t xml:space="preserve">Vybourání nebo prorážení otvorů v ŽB příčkách a zdech pl do 0,0225 m2 tl do 150 mm   </t>
  </si>
  <si>
    <t>973011191</t>
  </si>
  <si>
    <t xml:space="preserve">Vysekání kapes ve stěnách nebo stropech z betonu lehkého do 15x15x100 mm   </t>
  </si>
  <si>
    <t>974031121</t>
  </si>
  <si>
    <t xml:space="preserve">Vysekání rýh ve zdivu cihelném hl do 30 mm š do 30 mm   </t>
  </si>
  <si>
    <t>974031132</t>
  </si>
  <si>
    <t xml:space="preserve">Vysekání rýh ve zdivu cihelném hl do 50 mm š do 70 mm   </t>
  </si>
  <si>
    <t>974031139</t>
  </si>
  <si>
    <t xml:space="preserve">Příplatek k vysekání rýh ve zdivu cihelném hl do 50 mm ZKD 100 mm š rýhy   </t>
  </si>
  <si>
    <t>974031821</t>
  </si>
  <si>
    <t xml:space="preserve">Vysekání rýh v podhledu stropů z tvárnic hl do 30 mm š do 30 mm   </t>
  </si>
  <si>
    <t>974032664</t>
  </si>
  <si>
    <t xml:space="preserve">Vysekání rýh ve stěnách z dutých cihel nebo tvárnic pro vtahování nosníků hl do 150 mm v do 150 mm   </t>
  </si>
  <si>
    <t>974082112</t>
  </si>
  <si>
    <t xml:space="preserve">Vysekání rýh pro vodiče v omítce MV nebo MVC stěn š do 30 mm   </t>
  </si>
  <si>
    <t>974082172</t>
  </si>
  <si>
    <t xml:space="preserve">Vysekání rýh pro vodiče v omítce MV nebo MVC stropů š do 30 mm   </t>
  </si>
  <si>
    <t>975021711</t>
  </si>
  <si>
    <t xml:space="preserve">Podchycení nadzákladového zdiva pod stropem tl zdiva do 1500 mm   </t>
  </si>
  <si>
    <t>976074121</t>
  </si>
  <si>
    <t xml:space="preserve">Vybourání kotevních želez ze zdiva cihelného na MV nebo MVC   </t>
  </si>
  <si>
    <t>976075211</t>
  </si>
  <si>
    <t xml:space="preserve">Vybourání ocelových konzol hmotnosti do 20 kg   </t>
  </si>
  <si>
    <t>978011161</t>
  </si>
  <si>
    <t xml:space="preserve">Otlučení vnitřní vápenné nebo vápenocementové omítky stropů v rozsahu do 50 %   </t>
  </si>
  <si>
    <t>978011191</t>
  </si>
  <si>
    <t xml:space="preserve">Otlučení vnitřní vápenné nebo vápenocementové omítky stropů v rozsahu do 100 %   </t>
  </si>
  <si>
    <t>978012191</t>
  </si>
  <si>
    <t xml:space="preserve">Otlučení vnitřní vápenné nebo vápenocementové omítky stropů rákosových v rozsahu do 100 %   </t>
  </si>
  <si>
    <t>997013151</t>
  </si>
  <si>
    <t xml:space="preserve">Vnitrostaveništní doprava suti a vybouraných hmot pro budovy v do 6 m s omezením mechanizace   </t>
  </si>
  <si>
    <t>997013509</t>
  </si>
  <si>
    <t xml:space="preserve">Příplatek k odvozu suti a vybouraných hmot na skládku ZKD 1 km přes 1 km   </t>
  </si>
  <si>
    <t>997013801</t>
  </si>
  <si>
    <t xml:space="preserve">Poplatek za uložení stavebního betonového odpadu na skládce (skládkovné)   </t>
  </si>
  <si>
    <t xml:space="preserve">(53*0,3)*2,4   </t>
  </si>
  <si>
    <t>628321340</t>
  </si>
  <si>
    <t xml:space="preserve">pás těžký asfaltovaný BITAGIT 40 MINERÁL (V60S40)   </t>
  </si>
  <si>
    <t xml:space="preserve">32,4*1,15 "Přepočtené koeficientem množství   </t>
  </si>
  <si>
    <t>111631520</t>
  </si>
  <si>
    <t xml:space="preserve">lak asfaltový RENOLAK ALN bal. 160 kg   </t>
  </si>
  <si>
    <t xml:space="preserve">0,09*0,118 "Přepočtené koeficientem množství   </t>
  </si>
  <si>
    <t>721171803</t>
  </si>
  <si>
    <t xml:space="preserve">Demontáž potrubí z PVC do D 75   </t>
  </si>
  <si>
    <t>721171808</t>
  </si>
  <si>
    <t xml:space="preserve">Demontáž potrubí z PVC do D 114   </t>
  </si>
  <si>
    <t>72117R972</t>
  </si>
  <si>
    <t xml:space="preserve">Oprava a úpravy potrubí  PVC   </t>
  </si>
  <si>
    <t>721210812</t>
  </si>
  <si>
    <t xml:space="preserve">Demontáž vpustí podlahových z kyselinovzdorné kameniny DN 70   </t>
  </si>
  <si>
    <t>721220801</t>
  </si>
  <si>
    <t xml:space="preserve">Demontáž uzávěrek zápachových DN 70   </t>
  </si>
  <si>
    <t>763132612</t>
  </si>
  <si>
    <t xml:space="preserve">Montáž zavěšené dvouvrstvé nosné konstrukce z profilů CD, UD SDK podhled samostatný požární předěl   </t>
  </si>
  <si>
    <t>721290821</t>
  </si>
  <si>
    <t xml:space="preserve">Přemístění vnitrostaveništní demontovaných hmot vnitřní kanalizace v objektech výšky do 6 m   </t>
  </si>
  <si>
    <t>722</t>
  </si>
  <si>
    <t xml:space="preserve">Zdravotechnika - vnitřní vodovod   </t>
  </si>
  <si>
    <t>72211R912</t>
  </si>
  <si>
    <t xml:space="preserve">Opravy a úpravy potrubí ocelového pozinkovaného   </t>
  </si>
  <si>
    <t>722130801</t>
  </si>
  <si>
    <t xml:space="preserve">Demontáž potrubí ocelové pozinkované závitové do DN 25   </t>
  </si>
  <si>
    <t>722170801</t>
  </si>
  <si>
    <t xml:space="preserve">Demontáž rozvodů vody z plastů do D 25   </t>
  </si>
  <si>
    <t>722290821</t>
  </si>
  <si>
    <t xml:space="preserve">Přemístění vnitrostaveništní demontovaných hmot pro vnitřní vodovod v objektech výšky do 6 m   </t>
  </si>
  <si>
    <t>725</t>
  </si>
  <si>
    <t xml:space="preserve">Zdravotechnika - zařizovací předměty   </t>
  </si>
  <si>
    <t>725210821</t>
  </si>
  <si>
    <t xml:space="preserve">Demontáž umyvadel bez výtokových armatur   </t>
  </si>
  <si>
    <t>72590R952</t>
  </si>
  <si>
    <t xml:space="preserve">tlakové zkoužky , funkční zkoužka po úpravě, dezifekce, proplach   </t>
  </si>
  <si>
    <t>741</t>
  </si>
  <si>
    <t xml:space="preserve">Elektroinstalace - silnoproud   </t>
  </si>
  <si>
    <t>998741101</t>
  </si>
  <si>
    <t xml:space="preserve">Přesun hmot tonážní pro silnoproud v objektech v do 6 m   </t>
  </si>
  <si>
    <t>76242R017</t>
  </si>
  <si>
    <t xml:space="preserve">Obložení  z desek CETRIS tl 2x 12 mm na sraz šroubovaných s tmelením protipožárním tmelem   </t>
  </si>
  <si>
    <t xml:space="preserve">" ocelová konstrukce na patkách "130   </t>
  </si>
  <si>
    <t xml:space="preserve">" ocelová trubka prof. 60 "40   </t>
  </si>
  <si>
    <t xml:space="preserve">"kastlík na čerpadlovně" 60   </t>
  </si>
  <si>
    <t>763132122</t>
  </si>
  <si>
    <t xml:space="preserve">SDK podhled samostatný požární předěl desky 2xDF 15 TI60 mm EI Z/S 60/60 dvouvrstvá spodní kce CD+UD   </t>
  </si>
  <si>
    <t>590</t>
  </si>
  <si>
    <t>590306200</t>
  </si>
  <si>
    <t xml:space="preserve">profil vodící stěnový UW 50 40/50/40 mm   </t>
  </si>
  <si>
    <t>763721201</t>
  </si>
  <si>
    <t xml:space="preserve">Montáž dřevostaveb schodiště přímého s podstupnicemi šířky ramene do 1000 mm   </t>
  </si>
  <si>
    <t>612</t>
  </si>
  <si>
    <t>61232R000</t>
  </si>
  <si>
    <t xml:space="preserve">schodiště interérové ocelové z dílců   </t>
  </si>
  <si>
    <t>763751213</t>
  </si>
  <si>
    <t xml:space="preserve">Montáž dřevostaveb podlah z panelů tl do 240 mm plochy do 20 m2   </t>
  </si>
  <si>
    <t>61232R010</t>
  </si>
  <si>
    <t xml:space="preserve">podlahové dílce TRITON MERO 2 včetně nosné roštové konstrukce   </t>
  </si>
  <si>
    <t xml:space="preserve">32,4 * 1,02   </t>
  </si>
  <si>
    <t>763752111</t>
  </si>
  <si>
    <t xml:space="preserve">Montáž dřevostaveb podlah obvodových a vnitřních rámů, polštářů průřezové plochy do 50 cm2   </t>
  </si>
  <si>
    <t>763762111</t>
  </si>
  <si>
    <t xml:space="preserve">Dřevostavby vyřezání prostupů v panelu plochy do 100 cm2   </t>
  </si>
  <si>
    <t>998763100</t>
  </si>
  <si>
    <t xml:space="preserve">Přesun hmot tonážní pro dřevostavby v objektech v do 6 m   </t>
  </si>
  <si>
    <t>998763294</t>
  </si>
  <si>
    <t xml:space="preserve">Příplatek k přesunu hmot procentní 763 za zvětšený přesun do 1000 m   </t>
  </si>
  <si>
    <t>998763381</t>
  </si>
  <si>
    <t xml:space="preserve">Příplatek k přesunu hmot tonážní 763 SDK prováděný bez použití mechanizace   </t>
  </si>
  <si>
    <t>766</t>
  </si>
  <si>
    <t xml:space="preserve">Konstrukce truhlářské   </t>
  </si>
  <si>
    <t>766622861</t>
  </si>
  <si>
    <t xml:space="preserve">Vyvěšení nebo zavěšení křídel dřevěných nebo plastových okenních do 1,5 m2   </t>
  </si>
  <si>
    <t>767161111</t>
  </si>
  <si>
    <t xml:space="preserve">Montáž zábradlí rovného z trubek do zdi hmotnosti do 20 kg   </t>
  </si>
  <si>
    <t xml:space="preserve">0,9   </t>
  </si>
  <si>
    <t>140110120</t>
  </si>
  <si>
    <t xml:space="preserve">trubka ocelová bezešvá hladká jakost 11 353, 28 x 2,6 mm   </t>
  </si>
  <si>
    <t>767210111</t>
  </si>
  <si>
    <t xml:space="preserve">Montáž schodnic ocelových rovných podepřených   </t>
  </si>
  <si>
    <t>767640311</t>
  </si>
  <si>
    <t xml:space="preserve">Montáž dveří ocelových vnitřních jednokřídlových   </t>
  </si>
  <si>
    <t>553411690</t>
  </si>
  <si>
    <t xml:space="preserve">dveře ocelové protipožární PN 74 6563 EW 15, 30, 45 ,60  D1 rohová zárubeň Z jednokřídlé 90 x 197 cm   </t>
  </si>
  <si>
    <t>767832100</t>
  </si>
  <si>
    <t xml:space="preserve">Montáž žebříků do zdi s vodovodní ochrannou trubkou   </t>
  </si>
  <si>
    <t>130</t>
  </si>
  <si>
    <t>130100100</t>
  </si>
  <si>
    <t xml:space="preserve">tyč ocelová kruhová, v jakosti 11 375 D 8 mm   </t>
  </si>
  <si>
    <t>767871110</t>
  </si>
  <si>
    <t xml:space="preserve">Montáž podpěrných konstrukcí pro vedení v kolektorech hmotnosti do 100 kg   </t>
  </si>
  <si>
    <t>140110360</t>
  </si>
  <si>
    <t xml:space="preserve">trubka ocelová bezešvá hladká jakost 11 353, 60,3 x 4,0 mm   </t>
  </si>
  <si>
    <t>767995115</t>
  </si>
  <si>
    <t xml:space="preserve">Montáž atypických zámečnických konstrukcí hmotnosti do 100 kg   </t>
  </si>
  <si>
    <t xml:space="preserve">"ocelové díly pro rošt venkovního vedení" 15+510+400+1305   </t>
  </si>
  <si>
    <t>55341R700</t>
  </si>
  <si>
    <t xml:space="preserve">nosná konstrukce pro kabelový rošt odkaz 1/Z   </t>
  </si>
  <si>
    <t>776</t>
  </si>
  <si>
    <t xml:space="preserve">Podlahy povlakové   </t>
  </si>
  <si>
    <t>776201811</t>
  </si>
  <si>
    <t xml:space="preserve">Demontáž lepených povlakových podlah bez podložky ručně   </t>
  </si>
  <si>
    <t xml:space="preserve">6*3,5   </t>
  </si>
  <si>
    <t>78330R303</t>
  </si>
  <si>
    <t xml:space="preserve">nátěry zámečnických výrobků dle nátěrového předpisu   </t>
  </si>
  <si>
    <t>784</t>
  </si>
  <si>
    <t xml:space="preserve">Dokončovací práce - malby a tapety   </t>
  </si>
  <si>
    <t>784111001</t>
  </si>
  <si>
    <t xml:space="preserve">Oprášení (ometení ) podkladu v místnostech výšky do 3,80 m   </t>
  </si>
  <si>
    <t xml:space="preserve">"místnosti po provedení úpravy elektroinstalace a výměny svítidel" 800   </t>
  </si>
  <si>
    <t>784121001</t>
  </si>
  <si>
    <t xml:space="preserve">Oškrabání malby v mísnostech výšky do 3,80 m   </t>
  </si>
  <si>
    <t>784161201</t>
  </si>
  <si>
    <t xml:space="preserve">Lokální vyrovnání podkladu sádrovou stěrkou plochy do 0,1 m2 v místnostech výšky do 3,80 m   </t>
  </si>
  <si>
    <t>784171111</t>
  </si>
  <si>
    <t xml:space="preserve">Zakrytí vnitřních ploch stěn v místnostech výšky do 3,80 m   </t>
  </si>
  <si>
    <t>581</t>
  </si>
  <si>
    <t>581248420</t>
  </si>
  <si>
    <t xml:space="preserve">fólie pro malířské potřeby zakrývací, PG 4020-20, 7µ,  4 x 5 m   </t>
  </si>
  <si>
    <t xml:space="preserve">100*1,05 "Přepočtené koeficientem množství   </t>
  </si>
  <si>
    <t>784181101</t>
  </si>
  <si>
    <t xml:space="preserve">Základní akrylátová jednonásobná penetrace podkladu v místnostech výšky do 3,80m   </t>
  </si>
  <si>
    <t>784211101</t>
  </si>
  <si>
    <t xml:space="preserve">Dvojnásobné bílé malby ze směsí za mokra výborně otěruvzdorných v místnostech výšky do 3,80 m   </t>
  </si>
  <si>
    <t xml:space="preserve">"ostatní plochy"800   </t>
  </si>
  <si>
    <t>35-M</t>
  </si>
  <si>
    <t xml:space="preserve">Montáž čerpadel, kompr.a vodoh.zař.   </t>
  </si>
  <si>
    <t>35052R001</t>
  </si>
  <si>
    <t xml:space="preserve">Dodávka a montáž klimatizační jednotky dle parametrů projektové dokumentace   </t>
  </si>
  <si>
    <t>46-M</t>
  </si>
  <si>
    <t xml:space="preserve">Zemní práce při extr.mont.pracích   </t>
  </si>
  <si>
    <t>460680011</t>
  </si>
  <si>
    <t xml:space="preserve">Osazení tvárnic kabelových betonových 2-otvorových včetně vybourání otvoru do zdiva   </t>
  </si>
  <si>
    <t>460680101</t>
  </si>
  <si>
    <t xml:space="preserve">Vybourání otvorů ve zdivu z lehkých betonů plochy do 0,09 m2, tloušťky do 15 cm   </t>
  </si>
  <si>
    <t>460710031</t>
  </si>
  <si>
    <t xml:space="preserve">Vyplnění a omítnutí rýh ve stěnách hloubky do 3 cm a šířky do 3 cm   </t>
  </si>
  <si>
    <t>HZS1292</t>
  </si>
  <si>
    <t xml:space="preserve">Hodinová zúčtovací sazba stavební dělník   </t>
  </si>
  <si>
    <t>HZS2311</t>
  </si>
  <si>
    <t xml:space="preserve">Hodinová zúčtovací sazba malíř, natěrač, lakýrník   </t>
  </si>
  <si>
    <t>HZS2332</t>
  </si>
  <si>
    <t xml:space="preserve">Hodinová zúčtovací sazba podlahář odborný   </t>
  </si>
  <si>
    <t>HZS2491</t>
  </si>
  <si>
    <t xml:space="preserve">Hodinová zúčtovací sazba dělník zednických výpomocí   </t>
  </si>
  <si>
    <t>012002000</t>
  </si>
  <si>
    <t xml:space="preserve">Geodetické práce   </t>
  </si>
  <si>
    <t xml:space="preserve">Dozory stavby po svařování   </t>
  </si>
  <si>
    <t>Celkem s DPH</t>
  </si>
  <si>
    <t>DPH 21%</t>
  </si>
  <si>
    <t>IP_23_0201</t>
  </si>
  <si>
    <t>ETAPA 1</t>
  </si>
  <si>
    <t>Objekt:   SO 360 STÁČENÍ ŽC</t>
  </si>
  <si>
    <t>Prořez</t>
  </si>
  <si>
    <t>Materiál podružný</t>
  </si>
  <si>
    <t>PPV pro elektromontáže</t>
  </si>
  <si>
    <t>ZRN (ř. 1-11)</t>
  </si>
  <si>
    <t>Vedlejší rozpočtové náklady</t>
  </si>
  <si>
    <t>p.č.</t>
  </si>
  <si>
    <t>popis</t>
  </si>
  <si>
    <t>základ</t>
  </si>
  <si>
    <t>cena /Kč/</t>
  </si>
  <si>
    <t>Přesun dodávek</t>
  </si>
  <si>
    <t>Mimostaveništní doprava</t>
  </si>
  <si>
    <t>Provozní vlivy</t>
  </si>
  <si>
    <t xml:space="preserve">Výrobní a dílenská dokumentace </t>
  </si>
  <si>
    <t>Vzorkování</t>
  </si>
  <si>
    <t>Vytyčení stávajících inženýrských sítí před zahájením prací a jejich ochrana</t>
  </si>
  <si>
    <t>Průzkumy a měření, případné doplňující průzkumy</t>
  </si>
  <si>
    <t>Kompletační činnost</t>
  </si>
  <si>
    <t>Zaškolení obsluhy, návody, štítky apod.</t>
  </si>
  <si>
    <t>Revize</t>
  </si>
  <si>
    <t>Pomocná a montážní lešení</t>
  </si>
  <si>
    <t>VRN (ř. 13-24)</t>
  </si>
  <si>
    <t>Celkové náklady</t>
  </si>
  <si>
    <t>CENA bez DPH</t>
  </si>
  <si>
    <t>MEZISOUČET:</t>
  </si>
  <si>
    <t>CZ60193531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</si>
</sst>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
    <numFmt numFmtId="167" formatCode="#,##0.000;\-#,##0.000"/>
    <numFmt numFmtId="170" formatCode="_-* #,##0\ [$Kč-405]_-;\-* #,##0\ [$Kč-405]_-;_-* &quot;-&quot;??\ [$Kč-405]_-;_-@_-"/>
    <numFmt numFmtId="171" formatCode="#,##0.0\ &quot;Kč&quot;"/>
    <numFmt numFmtId="172" formatCode="#,##0.00_ ;\-#,##0.00\ "/>
    <numFmt numFmtId="173" formatCode="#,##0.0"/>
    <numFmt numFmtId="174" formatCode="#,##0.000_ ;\-#,##0.000\ "/>
    <numFmt numFmtId="175" formatCode="#,##0.0\ _K_č"/>
    <numFmt numFmtId="176" formatCode="mm\/yyyy"/>
    <numFmt numFmtId="177" formatCode="#,##0.00\ [$Kč-405];[Red]\-#,##0.00\ [$Kč-405]"/>
    <numFmt numFmtId="178" formatCode="#,##0.00&quot; Kč&quot;"/>
    <numFmt numFmtId="179" formatCode="\ * #,##0.00&quot; Kč &quot;;\-* #,##0.00&quot; Kč &quot;;\ * \-#&quot; Kč &quot;;@\ "/>
    <numFmt numFmtId="180" formatCode="#,##0.00&quot;     &quot;;\-#,##0.00&quot;     &quot;"/>
  </numFmts>
  <fonts count="112">
    <font>
      <sz val="8"/>
      <name val="MS Sans Serif"/>
      <charset val="1"/>
    </font>
    <font>
      <sz val="10"/>
      <name val="Arial"/>
      <charset val="110"/>
    </font>
    <font>
      <sz val="10"/>
      <name val="Arial"/>
      <charset val="238"/>
    </font>
    <font>
      <b/>
      <sz val="18"/>
      <color indexed="10"/>
      <name val="Arial CE"/>
      <charset val="238"/>
    </font>
    <font>
      <sz val="8"/>
      <name val="Arial"/>
      <family val="2"/>
      <charset val="238"/>
    </font>
    <font>
      <b/>
      <sz val="8"/>
      <name val="Arial CE"/>
      <family val="2"/>
      <charset val="238"/>
    </font>
    <font>
      <sz val="8"/>
      <name val="Arial CE"/>
      <family val="2"/>
      <charset val="238"/>
    </font>
    <font>
      <sz val="7"/>
      <name val="Arial"/>
      <family val="2"/>
      <charset val="238"/>
    </font>
    <font>
      <sz val="7"/>
      <name val="Arial CE"/>
      <family val="2"/>
      <charset val="238"/>
    </font>
    <font>
      <b/>
      <sz val="10"/>
      <name val="Arial"/>
      <family val="2"/>
      <charset val="238"/>
    </font>
    <font>
      <sz val="10"/>
      <name val="Arial CE"/>
      <family val="2"/>
      <charset val="238"/>
    </font>
    <font>
      <b/>
      <sz val="14"/>
      <name val="Arial CE"/>
      <family val="2"/>
      <charset val="238"/>
    </font>
    <font>
      <b/>
      <sz val="9"/>
      <name val="Arial CE"/>
      <family val="2"/>
      <charset val="238"/>
    </font>
    <font>
      <sz val="9"/>
      <name val="Arial CE"/>
      <family val="2"/>
      <charset val="238"/>
    </font>
    <font>
      <sz val="8"/>
      <name val="Arial CYR"/>
      <charset val="238"/>
    </font>
    <font>
      <b/>
      <sz val="11"/>
      <color indexed="18"/>
      <name val="Arial CE"/>
      <family val="2"/>
      <charset val="238"/>
    </font>
    <font>
      <b/>
      <sz val="10"/>
      <color indexed="18"/>
      <name val="Arial CE"/>
      <family val="2"/>
      <charset val="238"/>
    </font>
    <font>
      <sz val="8"/>
      <color indexed="63"/>
      <name val="Arial CE"/>
      <family val="2"/>
      <charset val="238"/>
    </font>
    <font>
      <sz val="8"/>
      <color indexed="61"/>
      <name val="Arial CE"/>
      <family val="2"/>
      <charset val="238"/>
    </font>
    <font>
      <i/>
      <sz val="8"/>
      <color indexed="12"/>
      <name val="Arial CE"/>
      <family val="2"/>
      <charset val="238"/>
    </font>
    <font>
      <sz val="8"/>
      <color indexed="20"/>
      <name val="Arial CE"/>
      <family val="2"/>
      <charset val="238"/>
    </font>
    <font>
      <b/>
      <sz val="11"/>
      <name val="Arial CE"/>
      <family val="2"/>
      <charset val="238"/>
    </font>
    <font>
      <sz val="8"/>
      <name val="MS Sans Serif"/>
      <family val="2"/>
      <charset val="1"/>
    </font>
    <font>
      <b/>
      <sz val="14"/>
      <color indexed="10"/>
      <name val="Arial CE"/>
      <family val="2"/>
      <charset val="238"/>
    </font>
    <font>
      <sz val="8"/>
      <name val="MS Sans Serif"/>
      <family val="2"/>
      <charset val="238"/>
    </font>
    <font>
      <sz val="8"/>
      <name val="Arial CE"/>
      <family val="2"/>
      <charset val="238"/>
    </font>
    <font>
      <sz val="2"/>
      <color indexed="8"/>
      <name val="Arial"/>
      <family val="2"/>
      <charset val="238"/>
    </font>
    <font>
      <b/>
      <sz val="10"/>
      <color indexed="8"/>
      <name val="Arial"/>
      <family val="2"/>
      <charset val="238"/>
    </font>
    <font>
      <b/>
      <sz val="10"/>
      <color indexed="8"/>
      <name val="Calibri"/>
      <family val="2"/>
      <charset val="238"/>
    </font>
    <font>
      <b/>
      <sz val="10"/>
      <color indexed="10"/>
      <name val="Arial"/>
      <family val="2"/>
      <charset val="238"/>
    </font>
    <font>
      <sz val="8"/>
      <color indexed="8"/>
      <name val="Arial"/>
      <family val="2"/>
      <charset val="238"/>
    </font>
    <font>
      <b/>
      <sz val="8"/>
      <color indexed="8"/>
      <name val="Arial"/>
      <family val="2"/>
      <charset val="238"/>
    </font>
    <font>
      <b/>
      <sz val="11"/>
      <color indexed="8"/>
      <name val="Arial"/>
      <family val="2"/>
      <charset val="238"/>
    </font>
    <font>
      <sz val="8"/>
      <name val="Arial"/>
      <family val="2"/>
      <charset val="238"/>
    </font>
    <font>
      <sz val="11"/>
      <name val="Arial CE"/>
      <family val="2"/>
      <charset val="238"/>
    </font>
    <font>
      <sz val="12"/>
      <name val="Calibri"/>
      <family val="2"/>
      <charset val="238"/>
    </font>
    <font>
      <vertAlign val="superscript"/>
      <sz val="12"/>
      <name val="Calibri"/>
      <family val="2"/>
      <charset val="238"/>
    </font>
    <font>
      <b/>
      <sz val="12"/>
      <color indexed="8"/>
      <name val="Arial"/>
      <family val="2"/>
      <charset val="238"/>
    </font>
    <font>
      <sz val="8"/>
      <color indexed="10"/>
      <name val="Arial"/>
      <family val="2"/>
      <charset val="238"/>
    </font>
    <font>
      <strike/>
      <sz val="11"/>
      <name val="Arial CE"/>
      <family val="2"/>
      <charset val="238"/>
    </font>
    <font>
      <sz val="10"/>
      <color indexed="8"/>
      <name val="Calibri"/>
      <family val="2"/>
      <charset val="238"/>
    </font>
    <font>
      <i/>
      <sz val="11"/>
      <name val="Arial CE"/>
      <family val="2"/>
      <charset val="238"/>
    </font>
    <font>
      <b/>
      <sz val="10"/>
      <name val="Arial CE"/>
      <family val="2"/>
      <charset val="238"/>
    </font>
    <font>
      <b/>
      <sz val="14"/>
      <name val="Times New Roman"/>
      <family val="1"/>
      <charset val="238"/>
    </font>
    <font>
      <sz val="6"/>
      <name val="Arial CE"/>
      <family val="2"/>
      <charset val="238"/>
    </font>
    <font>
      <sz val="9"/>
      <name val="Arial CE"/>
      <family val="2"/>
      <charset val="238"/>
    </font>
    <font>
      <sz val="9"/>
      <color indexed="9"/>
      <name val="Arial CE"/>
      <family val="2"/>
      <charset val="238"/>
    </font>
    <font>
      <vertAlign val="superscript"/>
      <sz val="9"/>
      <name val="Arial CE"/>
      <family val="2"/>
      <charset val="238"/>
    </font>
    <font>
      <b/>
      <sz val="9"/>
      <name val="Arial CE"/>
      <family val="2"/>
      <charset val="238"/>
    </font>
    <font>
      <sz val="10"/>
      <color indexed="9"/>
      <name val="Arial CE"/>
      <family val="2"/>
      <charset val="238"/>
    </font>
    <font>
      <sz val="7"/>
      <name val="Arial CE"/>
      <family val="2"/>
      <charset val="238"/>
    </font>
    <font>
      <b/>
      <sz val="14"/>
      <color indexed="10"/>
      <name val="Arial CE"/>
      <family val="2"/>
      <charset val="238"/>
    </font>
    <font>
      <b/>
      <sz val="8"/>
      <color indexed="10"/>
      <name val="Arial CE"/>
      <family val="2"/>
      <charset val="238"/>
    </font>
    <font>
      <b/>
      <sz val="8"/>
      <color indexed="30"/>
      <name val="Arial CE"/>
      <family val="2"/>
      <charset val="238"/>
    </font>
    <font>
      <b/>
      <sz val="13"/>
      <name val="Arial"/>
      <family val="2"/>
      <charset val="238"/>
    </font>
    <font>
      <b/>
      <sz val="12"/>
      <name val="Arial"/>
      <family val="2"/>
      <charset val="238"/>
    </font>
    <font>
      <sz val="24"/>
      <name val="Arial"/>
      <family val="2"/>
      <charset val="238"/>
    </font>
    <font>
      <b/>
      <sz val="9"/>
      <name val="Arial"/>
      <family val="2"/>
      <charset val="238"/>
    </font>
    <font>
      <sz val="13"/>
      <name val="Arial"/>
      <family val="2"/>
      <charset val="238"/>
    </font>
    <font>
      <b/>
      <sz val="13"/>
      <name val="Arial"/>
      <family val="2"/>
      <charset val="1"/>
    </font>
    <font>
      <sz val="11"/>
      <name val="Arial"/>
      <family val="2"/>
      <charset val="238"/>
    </font>
    <font>
      <b/>
      <i/>
      <sz val="11"/>
      <name val="Arial"/>
      <family val="2"/>
      <charset val="238"/>
    </font>
    <font>
      <sz val="7"/>
      <name val="Arial"/>
      <family val="2"/>
      <charset val="238"/>
    </font>
    <font>
      <b/>
      <sz val="11"/>
      <name val="Arial"/>
      <family val="2"/>
      <charset val="238"/>
    </font>
    <font>
      <b/>
      <sz val="10"/>
      <name val="Arial"/>
      <family val="2"/>
      <charset val="238"/>
    </font>
    <font>
      <b/>
      <sz val="8"/>
      <name val="Arial"/>
      <family val="2"/>
      <charset val="238"/>
    </font>
    <font>
      <u/>
      <sz val="10"/>
      <color indexed="8"/>
      <name val="formata"/>
      <charset val="238"/>
    </font>
    <font>
      <sz val="9"/>
      <name val="Arial"/>
      <family val="2"/>
      <charset val="238"/>
    </font>
    <font>
      <sz val="10"/>
      <name val="Arial"/>
      <family val="2"/>
      <charset val="238"/>
    </font>
    <font>
      <b/>
      <sz val="8"/>
      <name val="Arial CE"/>
      <family val="2"/>
      <charset val="238"/>
    </font>
    <font>
      <sz val="10"/>
      <name val="Calibri"/>
      <family val="2"/>
    </font>
    <font>
      <b/>
      <sz val="18"/>
      <name val="Arial"/>
      <family val="2"/>
    </font>
    <font>
      <b/>
      <sz val="11"/>
      <color indexed="60"/>
      <name val="Arial"/>
      <family val="2"/>
    </font>
    <font>
      <b/>
      <sz val="9"/>
      <name val="Arial"/>
      <family val="2"/>
    </font>
    <font>
      <sz val="11"/>
      <color indexed="8"/>
      <name val="Calibri"/>
      <family val="2"/>
    </font>
    <font>
      <b/>
      <sz val="8"/>
      <color indexed="60"/>
      <name val="Arial"/>
      <family val="2"/>
    </font>
    <font>
      <sz val="8"/>
      <color indexed="60"/>
      <name val="Arial"/>
      <family val="2"/>
    </font>
    <font>
      <sz val="8"/>
      <name val="Arial"/>
      <family val="2"/>
    </font>
    <font>
      <b/>
      <sz val="8"/>
      <name val="Arial"/>
      <family val="2"/>
    </font>
    <font>
      <sz val="11"/>
      <color indexed="8"/>
      <name val="Arial"/>
      <family val="2"/>
    </font>
    <font>
      <b/>
      <sz val="12"/>
      <color indexed="60"/>
      <name val="Arial"/>
      <family val="2"/>
    </font>
    <font>
      <sz val="12"/>
      <color indexed="8"/>
      <name val="Arial"/>
      <family val="2"/>
    </font>
    <font>
      <sz val="8"/>
      <color indexed="10"/>
      <name val="Arial"/>
      <family val="2"/>
    </font>
    <font>
      <b/>
      <sz val="14"/>
      <name val="Arial CE"/>
      <family val="2"/>
      <charset val="238"/>
    </font>
    <font>
      <sz val="14"/>
      <name val="MS Sans Serif"/>
      <charset val="1"/>
    </font>
    <font>
      <sz val="12"/>
      <name val="Arial"/>
      <family val="2"/>
    </font>
    <font>
      <b/>
      <sz val="12"/>
      <name val="Arial"/>
      <family val="2"/>
    </font>
    <font>
      <b/>
      <sz val="16"/>
      <name val="Arial"/>
      <family val="2"/>
    </font>
    <font>
      <sz val="16"/>
      <name val="Arial"/>
      <family val="2"/>
    </font>
    <font>
      <sz val="18"/>
      <name val="MS Sans Serif"/>
      <charset val="1"/>
    </font>
    <font>
      <u/>
      <sz val="8"/>
      <color theme="10"/>
      <name val="MS Sans Serif"/>
      <charset val="1"/>
    </font>
    <font>
      <sz val="8"/>
      <color theme="1"/>
      <name val="Calibri"/>
      <family val="2"/>
      <charset val="238"/>
      <scheme val="minor"/>
    </font>
    <font>
      <sz val="10"/>
      <color theme="1"/>
      <name val="Calibri"/>
      <family val="2"/>
      <charset val="238"/>
      <scheme val="minor"/>
    </font>
    <font>
      <b/>
      <sz val="14"/>
      <color theme="1"/>
      <name val="Calibri"/>
      <family val="2"/>
      <charset val="238"/>
      <scheme val="minor"/>
    </font>
    <font>
      <sz val="8"/>
      <color rgb="FFFF0000"/>
      <name val="Arial CE"/>
      <family val="2"/>
      <charset val="238"/>
    </font>
    <font>
      <b/>
      <sz val="12"/>
      <name val="Calibri"/>
      <family val="2"/>
      <charset val="238"/>
      <scheme val="minor"/>
    </font>
    <font>
      <sz val="10"/>
      <name val="Calibri"/>
      <family val="2"/>
      <charset val="238"/>
      <scheme val="minor"/>
    </font>
    <font>
      <sz val="12"/>
      <name val="Calibri"/>
      <family val="2"/>
      <charset val="238"/>
      <scheme val="minor"/>
    </font>
    <font>
      <b/>
      <sz val="16"/>
      <name val="Calibri"/>
      <family val="2"/>
      <charset val="238"/>
      <scheme val="minor"/>
    </font>
    <font>
      <b/>
      <sz val="14"/>
      <name val="Calibri"/>
      <family val="2"/>
      <charset val="238"/>
      <scheme val="minor"/>
    </font>
    <font>
      <b/>
      <sz val="18"/>
      <name val="Calibri"/>
      <family val="2"/>
      <charset val="238"/>
      <scheme val="minor"/>
    </font>
    <font>
      <sz val="14"/>
      <name val="Calibri"/>
      <family val="2"/>
      <charset val="238"/>
      <scheme val="minor"/>
    </font>
    <font>
      <b/>
      <sz val="16"/>
      <color theme="0" tint="-0.14999847407452621"/>
      <name val="Arial"/>
      <family val="2"/>
    </font>
    <font>
      <sz val="7"/>
      <name val="Arial CE"/>
      <charset val="238"/>
    </font>
    <font>
      <b/>
      <sz val="11"/>
      <color indexed="18"/>
      <name val="Arial CE"/>
      <charset val="238"/>
    </font>
    <font>
      <b/>
      <sz val="10"/>
      <color indexed="18"/>
      <name val="Arial CE"/>
      <charset val="238"/>
    </font>
    <font>
      <sz val="8"/>
      <name val="Arial CE"/>
      <charset val="238"/>
    </font>
    <font>
      <sz val="8"/>
      <color indexed="63"/>
      <name val="Arial CE"/>
      <charset val="238"/>
    </font>
    <font>
      <sz val="8"/>
      <color indexed="61"/>
      <name val="Arial CE"/>
      <charset val="238"/>
    </font>
    <font>
      <i/>
      <sz val="8"/>
      <color indexed="12"/>
      <name val="Arial CE"/>
      <charset val="238"/>
    </font>
    <font>
      <sz val="8"/>
      <color indexed="20"/>
      <name val="Arial CE"/>
      <charset val="238"/>
    </font>
    <font>
      <b/>
      <sz val="11"/>
      <name val="Arial CE"/>
      <charset val="238"/>
    </font>
  </fonts>
  <fills count="13">
    <fill>
      <patternFill patternType="none"/>
    </fill>
    <fill>
      <patternFill patternType="gray125"/>
    </fill>
    <fill>
      <patternFill patternType="solid">
        <fgColor indexed="9"/>
      </patternFill>
    </fill>
    <fill>
      <patternFill patternType="solid">
        <fgColor indexed="26"/>
      </patternFill>
    </fill>
    <fill>
      <patternFill patternType="solid">
        <fgColor indexed="26"/>
        <bgColor indexed="9"/>
      </patternFill>
    </fill>
    <fill>
      <patternFill patternType="solid">
        <fgColor indexed="13"/>
      </patternFill>
    </fill>
    <fill>
      <patternFill patternType="solid">
        <fgColor indexed="9"/>
        <bgColor indexed="64"/>
      </patternFill>
    </fill>
    <fill>
      <patternFill patternType="solid">
        <fgColor indexed="50"/>
        <bgColor indexed="64"/>
      </patternFill>
    </fill>
    <fill>
      <patternFill patternType="solid">
        <fgColor indexed="9"/>
        <bgColor indexed="26"/>
      </patternFill>
    </fill>
    <fill>
      <patternFill patternType="solid">
        <fgColor indexed="13"/>
        <bgColor indexed="64"/>
      </patternFill>
    </fill>
    <fill>
      <patternFill patternType="solid">
        <fgColor indexed="26"/>
        <bgColor indexed="64"/>
      </patternFill>
    </fill>
    <fill>
      <patternFill patternType="solid">
        <fgColor rgb="FF92D050"/>
        <bgColor indexed="64"/>
      </patternFill>
    </fill>
    <fill>
      <patternFill patternType="solid">
        <fgColor theme="0"/>
        <bgColor indexed="64"/>
      </patternFill>
    </fill>
  </fills>
  <borders count="93">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medium">
        <color indexed="8"/>
      </left>
      <right/>
      <top style="thin">
        <color indexed="8"/>
      </top>
      <bottom/>
      <diagonal/>
    </border>
    <border>
      <left/>
      <right style="medium">
        <color indexed="8"/>
      </right>
      <top style="thin">
        <color indexed="8"/>
      </top>
      <bottom/>
      <diagonal/>
    </border>
    <border>
      <left style="medium">
        <color indexed="8"/>
      </left>
      <right/>
      <top/>
      <bottom/>
      <diagonal/>
    </border>
    <border>
      <left style="medium">
        <color indexed="8"/>
      </left>
      <right/>
      <top style="medium">
        <color indexed="8"/>
      </top>
      <bottom/>
      <diagonal/>
    </border>
    <border>
      <left/>
      <right style="medium">
        <color indexed="8"/>
      </right>
      <top style="medium">
        <color indexed="8"/>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bottom style="thin">
        <color indexed="8"/>
      </bottom>
      <diagonal/>
    </border>
    <border>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hair">
        <color indexed="8"/>
      </right>
      <top style="hair">
        <color indexed="8"/>
      </top>
      <bottom style="thin">
        <color indexed="8"/>
      </bottom>
      <diagonal/>
    </border>
    <border>
      <left style="hair">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8"/>
      </top>
      <bottom/>
      <diagonal/>
    </border>
    <border>
      <left/>
      <right/>
      <top/>
      <bottom style="thin">
        <color indexed="64"/>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style="hair">
        <color indexed="64"/>
      </left>
      <right style="hair">
        <color indexed="64"/>
      </right>
      <top style="thin">
        <color indexed="64"/>
      </top>
      <bottom style="hair">
        <color indexed="64"/>
      </bottom>
      <diagonal/>
    </border>
    <border>
      <left style="hair">
        <color indexed="8"/>
      </left>
      <right style="thin">
        <color indexed="64"/>
      </right>
      <top style="thin">
        <color indexed="64"/>
      </top>
      <bottom style="hair">
        <color indexed="8"/>
      </bottom>
      <diagonal/>
    </border>
    <border>
      <left style="thin">
        <color indexed="64"/>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style="hair">
        <color indexed="8"/>
      </left>
      <right style="thin">
        <color indexed="64"/>
      </right>
      <top style="hair">
        <color indexed="8"/>
      </top>
      <bottom style="hair">
        <color indexed="8"/>
      </bottom>
      <diagonal/>
    </border>
    <border>
      <left style="hair">
        <color indexed="8"/>
      </left>
      <right style="hair">
        <color indexed="8"/>
      </right>
      <top style="hair">
        <color indexed="8"/>
      </top>
      <bottom style="thin">
        <color indexed="64"/>
      </bottom>
      <diagonal/>
    </border>
    <border>
      <left style="hair">
        <color indexed="64"/>
      </left>
      <right style="hair">
        <color indexed="64"/>
      </right>
      <top style="hair">
        <color indexed="64"/>
      </top>
      <bottom style="thin">
        <color indexed="64"/>
      </bottom>
      <diagonal/>
    </border>
    <border>
      <left style="hair">
        <color indexed="8"/>
      </left>
      <right style="thin">
        <color indexed="64"/>
      </right>
      <top style="hair">
        <color indexed="8"/>
      </top>
      <bottom style="thin">
        <color indexed="64"/>
      </bottom>
      <diagonal/>
    </border>
    <border>
      <left style="hair">
        <color indexed="8"/>
      </left>
      <right style="hair">
        <color indexed="8"/>
      </right>
      <top style="thin">
        <color indexed="64"/>
      </top>
      <bottom style="thin">
        <color indexed="64"/>
      </bottom>
      <diagonal/>
    </border>
    <border>
      <left style="hair">
        <color indexed="8"/>
      </left>
      <right style="hair">
        <color indexed="8"/>
      </right>
      <top/>
      <bottom style="hair">
        <color indexed="8"/>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8"/>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8"/>
      </right>
      <top/>
      <bottom style="medium">
        <color indexed="64"/>
      </bottom>
      <diagonal/>
    </border>
    <border>
      <left/>
      <right/>
      <top/>
      <bottom style="medium">
        <color indexed="8"/>
      </bottom>
      <diagonal/>
    </border>
    <border>
      <left style="medium">
        <color indexed="8"/>
      </left>
      <right style="hair">
        <color indexed="8"/>
      </right>
      <top style="hair">
        <color indexed="8"/>
      </top>
      <bottom style="hair">
        <color indexed="8"/>
      </bottom>
      <diagonal/>
    </border>
    <border>
      <left style="hair">
        <color indexed="8"/>
      </left>
      <right style="medium">
        <color indexed="8"/>
      </right>
      <top style="hair">
        <color indexed="8"/>
      </top>
      <bottom style="hair">
        <color indexed="8"/>
      </bottom>
      <diagonal/>
    </border>
    <border>
      <left style="medium">
        <color indexed="8"/>
      </left>
      <right style="hair">
        <color indexed="8"/>
      </right>
      <top style="hair">
        <color indexed="8"/>
      </top>
      <bottom style="medium">
        <color indexed="8"/>
      </bottom>
      <diagonal/>
    </border>
    <border>
      <left style="hair">
        <color indexed="8"/>
      </left>
      <right style="hair">
        <color indexed="8"/>
      </right>
      <top style="hair">
        <color indexed="8"/>
      </top>
      <bottom style="medium">
        <color indexed="8"/>
      </bottom>
      <diagonal/>
    </border>
    <border>
      <left style="hair">
        <color indexed="8"/>
      </left>
      <right style="medium">
        <color indexed="8"/>
      </right>
      <top style="hair">
        <color indexed="8"/>
      </top>
      <bottom style="medium">
        <color indexed="8"/>
      </bottom>
      <diagonal/>
    </border>
    <border>
      <left style="thin">
        <color indexed="64"/>
      </left>
      <right style="thin">
        <color indexed="64"/>
      </right>
      <top style="thin">
        <color indexed="64"/>
      </top>
      <bottom/>
      <diagonal/>
    </border>
    <border>
      <left/>
      <right style="hair">
        <color indexed="8"/>
      </right>
      <top/>
      <bottom/>
      <diagonal/>
    </border>
    <border>
      <left style="hair">
        <color indexed="8"/>
      </left>
      <right/>
      <top/>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8"/>
      </right>
      <top style="thin">
        <color indexed="64"/>
      </top>
      <bottom/>
      <diagonal/>
    </border>
    <border>
      <left style="hair">
        <color indexed="8"/>
      </left>
      <right style="thin">
        <color indexed="64"/>
      </right>
      <top style="thin">
        <color indexed="64"/>
      </top>
      <bottom/>
      <diagonal/>
    </border>
    <border>
      <left style="hair">
        <color indexed="8"/>
      </left>
      <right style="hair">
        <color indexed="8"/>
      </right>
      <top style="thin">
        <color indexed="64"/>
      </top>
      <bottom/>
      <diagonal/>
    </border>
  </borders>
  <cellStyleXfs count="12">
    <xf numFmtId="0" fontId="0" fillId="0" borderId="0" applyAlignment="0">
      <alignment vertical="top"/>
      <protection locked="0"/>
    </xf>
    <xf numFmtId="0" fontId="74" fillId="0" borderId="0"/>
    <xf numFmtId="179" fontId="74" fillId="0" borderId="0"/>
    <xf numFmtId="0" fontId="70" fillId="0" borderId="0"/>
    <xf numFmtId="0" fontId="70" fillId="0" borderId="0"/>
    <xf numFmtId="0" fontId="74" fillId="0" borderId="0"/>
    <xf numFmtId="0" fontId="90" fillId="0" borderId="0" applyNumberFormat="0" applyFill="0" applyBorder="0" applyAlignment="0" applyProtection="0">
      <alignment vertical="top"/>
      <protection locked="0"/>
    </xf>
    <xf numFmtId="0" fontId="70" fillId="0" borderId="0"/>
    <xf numFmtId="0" fontId="24" fillId="0" borderId="0" applyAlignment="0">
      <alignment vertical="top" wrapText="1"/>
      <protection locked="0"/>
    </xf>
    <xf numFmtId="0" fontId="68" fillId="0" borderId="0"/>
    <xf numFmtId="0" fontId="24" fillId="0" borderId="0" applyAlignment="0">
      <alignment vertical="top" wrapText="1"/>
      <protection locked="0"/>
    </xf>
    <xf numFmtId="0" fontId="22" fillId="0" borderId="0" applyAlignment="0">
      <protection locked="0"/>
    </xf>
  </cellStyleXfs>
  <cellXfs count="527">
    <xf numFmtId="0" fontId="0" fillId="0" borderId="0" xfId="0">
      <alignment vertical="top"/>
      <protection locked="0"/>
    </xf>
    <xf numFmtId="0" fontId="0" fillId="0" borderId="0" xfId="0" applyFont="1" applyAlignment="1">
      <alignment horizontal="left" vertical="top"/>
      <protection locked="0"/>
    </xf>
    <xf numFmtId="0" fontId="0" fillId="0" borderId="0" xfId="0" applyAlignment="1">
      <alignment horizontal="left" vertical="top"/>
      <protection locked="0"/>
    </xf>
    <xf numFmtId="0" fontId="1" fillId="0" borderId="1" xfId="0" applyFont="1" applyBorder="1" applyAlignment="1" applyProtection="1">
      <alignment horizontal="left"/>
    </xf>
    <xf numFmtId="0" fontId="2" fillId="0" borderId="2" xfId="0" applyFont="1" applyBorder="1" applyAlignment="1" applyProtection="1">
      <alignment horizontal="left"/>
    </xf>
    <xf numFmtId="0" fontId="2" fillId="0" borderId="3" xfId="0" applyFont="1" applyBorder="1" applyAlignment="1" applyProtection="1">
      <alignment horizontal="left"/>
    </xf>
    <xf numFmtId="0" fontId="2" fillId="0" borderId="4" xfId="0" applyFont="1" applyBorder="1" applyAlignment="1" applyProtection="1">
      <alignment horizontal="left"/>
    </xf>
    <xf numFmtId="0" fontId="2" fillId="0" borderId="0" xfId="0" applyFont="1" applyAlignment="1" applyProtection="1">
      <alignment horizontal="left"/>
    </xf>
    <xf numFmtId="0" fontId="3" fillId="0" borderId="0" xfId="0" applyFont="1" applyAlignment="1" applyProtection="1">
      <alignment horizontal="left"/>
    </xf>
    <xf numFmtId="0" fontId="2" fillId="0" borderId="5" xfId="0" applyFont="1" applyBorder="1" applyAlignment="1" applyProtection="1">
      <alignment horizontal="left"/>
    </xf>
    <xf numFmtId="0" fontId="2" fillId="0" borderId="6" xfId="0" applyFont="1" applyBorder="1" applyAlignment="1" applyProtection="1">
      <alignment horizontal="left"/>
    </xf>
    <xf numFmtId="0" fontId="2" fillId="0" borderId="7" xfId="0" applyFont="1" applyBorder="1" applyAlignment="1" applyProtection="1">
      <alignment horizontal="left"/>
    </xf>
    <xf numFmtId="0" fontId="2" fillId="0" borderId="8" xfId="0" applyFont="1" applyBorder="1" applyAlignment="1" applyProtection="1">
      <alignment horizontal="left"/>
    </xf>
    <xf numFmtId="0" fontId="4" fillId="0" borderId="9"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0" xfId="0" applyFont="1" applyAlignment="1" applyProtection="1">
      <alignment horizontal="left" vertical="center"/>
    </xf>
    <xf numFmtId="0" fontId="6" fillId="0" borderId="12"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14" xfId="0" applyFont="1" applyBorder="1" applyAlignment="1" applyProtection="1">
      <alignment horizontal="left" vertical="center"/>
    </xf>
    <xf numFmtId="0" fontId="6" fillId="0" borderId="11" xfId="0" applyFont="1" applyBorder="1" applyAlignment="1" applyProtection="1">
      <alignment horizontal="left" vertical="center"/>
    </xf>
    <xf numFmtId="0" fontId="6" fillId="0" borderId="15" xfId="0" applyFont="1" applyBorder="1" applyAlignment="1" applyProtection="1">
      <alignment horizontal="left" vertical="center"/>
    </xf>
    <xf numFmtId="0" fontId="4" fillId="0" borderId="16" xfId="0" applyFont="1" applyBorder="1" applyAlignment="1" applyProtection="1">
      <alignment horizontal="left" vertical="center"/>
    </xf>
    <xf numFmtId="0" fontId="6" fillId="0" borderId="17" xfId="0" applyFont="1" applyBorder="1" applyAlignment="1" applyProtection="1">
      <alignment horizontal="left" vertical="center"/>
    </xf>
    <xf numFmtId="0" fontId="4" fillId="0" borderId="18" xfId="0" applyFont="1" applyBorder="1" applyAlignment="1" applyProtection="1">
      <alignment horizontal="left" vertical="center"/>
    </xf>
    <xf numFmtId="0" fontId="6" fillId="0" borderId="19" xfId="0" applyFont="1" applyBorder="1" applyAlignment="1" applyProtection="1">
      <alignment horizontal="left" vertical="center" wrapText="1"/>
    </xf>
    <xf numFmtId="0" fontId="4" fillId="0" borderId="11" xfId="0" applyFont="1" applyBorder="1" applyAlignment="1" applyProtection="1">
      <alignment horizontal="left" vertical="top"/>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14" xfId="0" applyFont="1" applyBorder="1" applyAlignment="1" applyProtection="1">
      <alignment horizontal="left" vertical="top"/>
    </xf>
    <xf numFmtId="0" fontId="6" fillId="0" borderId="0" xfId="0" applyFont="1" applyAlignment="1" applyProtection="1">
      <alignment horizontal="left" vertical="center"/>
    </xf>
    <xf numFmtId="0" fontId="7" fillId="0" borderId="13" xfId="0" applyFont="1" applyBorder="1" applyAlignment="1" applyProtection="1">
      <alignment horizontal="left" vertical="center"/>
    </xf>
    <xf numFmtId="0" fontId="8" fillId="0" borderId="16" xfId="0" applyFont="1" applyBorder="1" applyAlignment="1" applyProtection="1">
      <alignment horizontal="left" vertical="center"/>
    </xf>
    <xf numFmtId="0" fontId="4" fillId="0" borderId="20" xfId="0" applyFont="1" applyBorder="1" applyAlignment="1" applyProtection="1">
      <alignment horizontal="left" vertical="center"/>
    </xf>
    <xf numFmtId="0" fontId="4" fillId="0" borderId="7" xfId="0" applyFont="1" applyBorder="1" applyAlignment="1" applyProtection="1">
      <alignment horizontal="left" vertical="center"/>
    </xf>
    <xf numFmtId="0" fontId="4" fillId="0" borderId="21" xfId="0" applyFont="1" applyBorder="1" applyAlignment="1" applyProtection="1">
      <alignment horizontal="left" vertical="center"/>
    </xf>
    <xf numFmtId="0" fontId="4" fillId="0" borderId="22" xfId="0" applyFont="1" applyBorder="1" applyAlignment="1" applyProtection="1">
      <alignment horizontal="left" vertical="center"/>
    </xf>
    <xf numFmtId="0" fontId="4" fillId="0" borderId="23" xfId="0" applyFont="1" applyBorder="1" applyAlignment="1" applyProtection="1">
      <alignment horizontal="left" vertical="center"/>
    </xf>
    <xf numFmtId="0" fontId="9" fillId="0" borderId="23" xfId="0" applyFont="1" applyBorder="1" applyAlignment="1" applyProtection="1">
      <alignment horizontal="left" vertical="center"/>
    </xf>
    <xf numFmtId="0" fontId="4" fillId="0" borderId="24" xfId="0" applyFont="1" applyBorder="1" applyAlignment="1" applyProtection="1">
      <alignment horizontal="left" vertical="center"/>
    </xf>
    <xf numFmtId="0" fontId="4" fillId="0" borderId="25" xfId="0" applyFont="1" applyBorder="1" applyAlignment="1" applyProtection="1">
      <alignment horizontal="left" vertical="center"/>
    </xf>
    <xf numFmtId="0" fontId="4" fillId="0" borderId="26" xfId="0" applyFont="1" applyBorder="1" applyAlignment="1" applyProtection="1">
      <alignment horizontal="left" vertical="center"/>
    </xf>
    <xf numFmtId="0" fontId="4" fillId="0" borderId="27" xfId="0" applyFont="1" applyBorder="1" applyAlignment="1" applyProtection="1">
      <alignment horizontal="left" vertical="center"/>
    </xf>
    <xf numFmtId="0" fontId="4" fillId="0" borderId="28" xfId="0" applyFont="1" applyBorder="1" applyAlignment="1" applyProtection="1">
      <alignment horizontal="left" vertical="center"/>
    </xf>
    <xf numFmtId="0" fontId="4" fillId="0" borderId="29" xfId="0" applyFont="1" applyBorder="1" applyAlignment="1" applyProtection="1">
      <alignment horizontal="left" vertical="center"/>
    </xf>
    <xf numFmtId="164" fontId="2" fillId="0" borderId="30" xfId="0" applyNumberFormat="1" applyFont="1" applyBorder="1" applyAlignment="1" applyProtection="1">
      <alignment horizontal="right" vertical="center"/>
    </xf>
    <xf numFmtId="164" fontId="2" fillId="0" borderId="31" xfId="0" applyNumberFormat="1" applyFont="1" applyBorder="1" applyAlignment="1" applyProtection="1">
      <alignment horizontal="right" vertical="center"/>
    </xf>
    <xf numFmtId="37" fontId="10" fillId="0" borderId="32" xfId="0" applyNumberFormat="1" applyFont="1" applyBorder="1" applyAlignment="1" applyProtection="1">
      <alignment horizontal="right" vertical="center"/>
    </xf>
    <xf numFmtId="39" fontId="10" fillId="0" borderId="33" xfId="0" applyNumberFormat="1" applyFont="1" applyBorder="1" applyAlignment="1" applyProtection="1">
      <alignment horizontal="right" vertical="center"/>
    </xf>
    <xf numFmtId="164" fontId="2" fillId="0" borderId="32" xfId="0" applyNumberFormat="1" applyFont="1" applyBorder="1" applyAlignment="1" applyProtection="1">
      <alignment horizontal="right" vertical="center"/>
    </xf>
    <xf numFmtId="164" fontId="2" fillId="0" borderId="33" xfId="0" applyNumberFormat="1" applyFont="1" applyBorder="1" applyAlignment="1" applyProtection="1">
      <alignment horizontal="right" vertical="center"/>
    </xf>
    <xf numFmtId="164" fontId="10" fillId="0" borderId="31" xfId="0" applyNumberFormat="1" applyFont="1" applyBorder="1" applyAlignment="1" applyProtection="1">
      <alignment horizontal="right" vertical="center"/>
    </xf>
    <xf numFmtId="37" fontId="10" fillId="0" borderId="7" xfId="0" applyNumberFormat="1" applyFont="1" applyBorder="1" applyAlignment="1" applyProtection="1">
      <alignment horizontal="right" vertical="center"/>
    </xf>
    <xf numFmtId="39" fontId="10" fillId="0" borderId="31" xfId="0" applyNumberFormat="1" applyFont="1" applyBorder="1" applyAlignment="1" applyProtection="1">
      <alignment horizontal="right" vertical="center"/>
    </xf>
    <xf numFmtId="164" fontId="2" fillId="0" borderId="34" xfId="0" applyNumberFormat="1" applyFont="1" applyBorder="1" applyAlignment="1" applyProtection="1">
      <alignment horizontal="right" vertical="center"/>
    </xf>
    <xf numFmtId="0" fontId="9" fillId="0" borderId="23" xfId="0" applyFont="1" applyBorder="1" applyAlignment="1" applyProtection="1">
      <alignment horizontal="left" vertical="center" wrapText="1"/>
    </xf>
    <xf numFmtId="0" fontId="12" fillId="0" borderId="0" xfId="0" applyFont="1" applyAlignment="1" applyProtection="1">
      <alignment horizontal="left"/>
    </xf>
    <xf numFmtId="0" fontId="12" fillId="0" borderId="0" xfId="0" applyFont="1" applyAlignment="1" applyProtection="1">
      <alignment horizontal="left" vertical="center"/>
    </xf>
    <xf numFmtId="37" fontId="6" fillId="0" borderId="0" xfId="0" applyNumberFormat="1" applyFont="1" applyAlignment="1" applyProtection="1">
      <alignment horizontal="right" vertical="top"/>
    </xf>
    <xf numFmtId="0" fontId="6" fillId="0" borderId="0" xfId="0" applyFont="1" applyAlignment="1" applyProtection="1">
      <alignment horizontal="left" vertical="top" wrapText="1"/>
    </xf>
    <xf numFmtId="167" fontId="6" fillId="0" borderId="0" xfId="0" applyNumberFormat="1" applyFont="1" applyAlignment="1" applyProtection="1">
      <alignment horizontal="right" vertical="top"/>
    </xf>
    <xf numFmtId="39" fontId="8" fillId="0" borderId="0" xfId="0" applyNumberFormat="1" applyFont="1" applyAlignment="1" applyProtection="1">
      <alignment horizontal="right" vertical="top"/>
    </xf>
    <xf numFmtId="0" fontId="13" fillId="0" borderId="0" xfId="0" applyFont="1" applyAlignment="1" applyProtection="1">
      <alignment horizontal="left"/>
    </xf>
    <xf numFmtId="0" fontId="13" fillId="0" borderId="0" xfId="0" applyFont="1" applyAlignment="1" applyProtection="1">
      <alignment horizontal="left" vertical="top" wrapText="1"/>
    </xf>
    <xf numFmtId="167" fontId="13" fillId="0" borderId="0" xfId="0" applyNumberFormat="1" applyFont="1" applyAlignment="1" applyProtection="1">
      <alignment horizontal="right" vertical="top"/>
    </xf>
    <xf numFmtId="39" fontId="13" fillId="0" borderId="0" xfId="0" applyNumberFormat="1" applyFont="1" applyAlignment="1" applyProtection="1">
      <alignment horizontal="right" vertical="top"/>
    </xf>
    <xf numFmtId="0" fontId="8" fillId="0" borderId="0" xfId="0" applyFont="1" applyAlignment="1" applyProtection="1">
      <alignment horizontal="left"/>
    </xf>
    <xf numFmtId="0" fontId="14" fillId="2" borderId="35" xfId="0" applyFont="1" applyFill="1" applyBorder="1" applyAlignment="1" applyProtection="1">
      <alignment horizontal="center" vertical="center" wrapText="1"/>
    </xf>
    <xf numFmtId="37" fontId="15" fillId="0" borderId="0" xfId="0" applyNumberFormat="1" applyFont="1" applyAlignment="1">
      <alignment horizontal="right"/>
      <protection locked="0"/>
    </xf>
    <xf numFmtId="0" fontId="15" fillId="0" borderId="0" xfId="0" applyFont="1" applyAlignment="1">
      <alignment horizontal="left" wrapText="1"/>
      <protection locked="0"/>
    </xf>
    <xf numFmtId="167" fontId="15" fillId="0" borderId="0" xfId="0" applyNumberFormat="1" applyFont="1" applyAlignment="1">
      <alignment horizontal="right"/>
      <protection locked="0"/>
    </xf>
    <xf numFmtId="39" fontId="15" fillId="0" borderId="0" xfId="0" applyNumberFormat="1" applyFont="1" applyAlignment="1">
      <alignment horizontal="right"/>
      <protection locked="0"/>
    </xf>
    <xf numFmtId="37" fontId="16" fillId="0" borderId="0" xfId="0" applyNumberFormat="1" applyFont="1" applyAlignment="1">
      <alignment horizontal="right"/>
      <protection locked="0"/>
    </xf>
    <xf numFmtId="0" fontId="16" fillId="0" borderId="0" xfId="0" applyFont="1" applyAlignment="1">
      <alignment horizontal="left" wrapText="1"/>
      <protection locked="0"/>
    </xf>
    <xf numFmtId="167" fontId="16" fillId="0" borderId="0" xfId="0" applyNumberFormat="1" applyFont="1" applyAlignment="1">
      <alignment horizontal="right"/>
      <protection locked="0"/>
    </xf>
    <xf numFmtId="39" fontId="16" fillId="0" borderId="0" xfId="0" applyNumberFormat="1" applyFont="1" applyAlignment="1">
      <alignment horizontal="right"/>
      <protection locked="0"/>
    </xf>
    <xf numFmtId="37" fontId="6" fillId="0" borderId="35" xfId="0" applyNumberFormat="1" applyFont="1" applyBorder="1" applyAlignment="1">
      <alignment horizontal="right"/>
      <protection locked="0"/>
    </xf>
    <xf numFmtId="0" fontId="6" fillId="0" borderId="35" xfId="0" applyFont="1" applyBorder="1" applyAlignment="1">
      <alignment horizontal="left" wrapText="1"/>
      <protection locked="0"/>
    </xf>
    <xf numFmtId="167" fontId="6" fillId="0" borderId="35" xfId="0" applyNumberFormat="1" applyFont="1" applyBorder="1" applyAlignment="1">
      <alignment horizontal="right"/>
      <protection locked="0"/>
    </xf>
    <xf numFmtId="39" fontId="6" fillId="0" borderId="35" xfId="0" applyNumberFormat="1" applyFont="1" applyBorder="1" applyAlignment="1">
      <alignment horizontal="right"/>
      <protection locked="0"/>
    </xf>
    <xf numFmtId="37" fontId="17" fillId="0" borderId="0" xfId="0" applyNumberFormat="1" applyFont="1" applyAlignment="1">
      <alignment horizontal="right"/>
      <protection locked="0"/>
    </xf>
    <xf numFmtId="0" fontId="17" fillId="0" borderId="0" xfId="0" applyFont="1" applyAlignment="1">
      <alignment horizontal="left" wrapText="1"/>
      <protection locked="0"/>
    </xf>
    <xf numFmtId="167" fontId="17" fillId="0" borderId="0" xfId="0" applyNumberFormat="1" applyFont="1" applyAlignment="1">
      <alignment horizontal="right"/>
      <protection locked="0"/>
    </xf>
    <xf numFmtId="39" fontId="17" fillId="0" borderId="0" xfId="0" applyNumberFormat="1" applyFont="1" applyAlignment="1">
      <alignment horizontal="right"/>
      <protection locked="0"/>
    </xf>
    <xf numFmtId="37" fontId="18" fillId="0" borderId="0" xfId="0" applyNumberFormat="1" applyFont="1" applyAlignment="1">
      <alignment horizontal="right"/>
      <protection locked="0"/>
    </xf>
    <xf numFmtId="0" fontId="18" fillId="0" borderId="0" xfId="0" applyFont="1" applyAlignment="1">
      <alignment horizontal="left" wrapText="1"/>
      <protection locked="0"/>
    </xf>
    <xf numFmtId="167" fontId="18" fillId="0" borderId="0" xfId="0" applyNumberFormat="1" applyFont="1" applyAlignment="1">
      <alignment horizontal="right"/>
      <protection locked="0"/>
    </xf>
    <xf numFmtId="39" fontId="18" fillId="0" borderId="0" xfId="0" applyNumberFormat="1" applyFont="1" applyAlignment="1">
      <alignment horizontal="right"/>
      <protection locked="0"/>
    </xf>
    <xf numFmtId="37" fontId="19" fillId="0" borderId="35" xfId="0" applyNumberFormat="1" applyFont="1" applyBorder="1" applyAlignment="1">
      <alignment horizontal="right"/>
      <protection locked="0"/>
    </xf>
    <xf numFmtId="0" fontId="19" fillId="0" borderId="35" xfId="0" applyFont="1" applyBorder="1" applyAlignment="1">
      <alignment horizontal="left" wrapText="1"/>
      <protection locked="0"/>
    </xf>
    <xf numFmtId="167" fontId="19" fillId="0" borderId="35" xfId="0" applyNumberFormat="1" applyFont="1" applyBorder="1" applyAlignment="1">
      <alignment horizontal="right"/>
      <protection locked="0"/>
    </xf>
    <xf numFmtId="39" fontId="19" fillId="0" borderId="35" xfId="0" applyNumberFormat="1" applyFont="1" applyBorder="1" applyAlignment="1">
      <alignment horizontal="right"/>
      <protection locked="0"/>
    </xf>
    <xf numFmtId="37" fontId="20" fillId="0" borderId="36" xfId="0" applyNumberFormat="1" applyFont="1" applyBorder="1" applyAlignment="1">
      <alignment horizontal="right"/>
      <protection locked="0"/>
    </xf>
    <xf numFmtId="0" fontId="20" fillId="0" borderId="37" xfId="0" applyFont="1" applyBorder="1" applyAlignment="1">
      <alignment horizontal="left" wrapText="1"/>
      <protection locked="0"/>
    </xf>
    <xf numFmtId="167" fontId="20" fillId="0" borderId="37" xfId="0" applyNumberFormat="1" applyFont="1" applyBorder="1" applyAlignment="1">
      <alignment horizontal="right"/>
      <protection locked="0"/>
    </xf>
    <xf numFmtId="39" fontId="20" fillId="0" borderId="37" xfId="0" applyNumberFormat="1" applyFont="1" applyBorder="1" applyAlignment="1">
      <alignment horizontal="right"/>
      <protection locked="0"/>
    </xf>
    <xf numFmtId="37" fontId="21" fillId="0" borderId="0" xfId="0" applyNumberFormat="1" applyFont="1" applyAlignment="1">
      <alignment horizontal="right"/>
      <protection locked="0"/>
    </xf>
    <xf numFmtId="0" fontId="21" fillId="0" borderId="0" xfId="0" applyFont="1" applyAlignment="1">
      <alignment horizontal="left" wrapText="1"/>
      <protection locked="0"/>
    </xf>
    <xf numFmtId="167" fontId="21" fillId="0" borderId="0" xfId="0" applyNumberFormat="1" applyFont="1" applyAlignment="1">
      <alignment horizontal="right"/>
      <protection locked="0"/>
    </xf>
    <xf numFmtId="39" fontId="21" fillId="0" borderId="0" xfId="0" applyNumberFormat="1" applyFont="1" applyAlignment="1">
      <alignment horizontal="right"/>
      <protection locked="0"/>
    </xf>
    <xf numFmtId="37" fontId="0" fillId="0" borderId="0" xfId="0" applyNumberFormat="1" applyAlignment="1">
      <alignment horizontal="right" vertical="top"/>
      <protection locked="0"/>
    </xf>
    <xf numFmtId="0" fontId="0" fillId="0" borderId="0" xfId="0" applyAlignment="1">
      <alignment horizontal="left" vertical="top" wrapText="1"/>
      <protection locked="0"/>
    </xf>
    <xf numFmtId="167" fontId="0" fillId="0" borderId="0" xfId="0" applyNumberFormat="1" applyAlignment="1">
      <alignment horizontal="right" vertical="top"/>
      <protection locked="0"/>
    </xf>
    <xf numFmtId="39" fontId="0" fillId="0" borderId="0" xfId="0" applyNumberFormat="1" applyAlignment="1">
      <alignment horizontal="right" vertical="top"/>
      <protection locked="0"/>
    </xf>
    <xf numFmtId="0" fontId="23" fillId="4" borderId="0" xfId="11" applyFont="1" applyFill="1" applyAlignment="1">
      <alignment horizontal="left"/>
      <protection locked="0"/>
    </xf>
    <xf numFmtId="0" fontId="6" fillId="3" borderId="0" xfId="10" applyFont="1" applyFill="1" applyAlignment="1" applyProtection="1">
      <alignment horizontal="left"/>
    </xf>
    <xf numFmtId="0" fontId="25" fillId="4" borderId="0" xfId="11" applyFont="1" applyFill="1" applyAlignment="1">
      <alignment horizontal="right"/>
      <protection locked="0"/>
    </xf>
    <xf numFmtId="0" fontId="25" fillId="4" borderId="0" xfId="11" applyFont="1" applyFill="1" applyAlignment="1">
      <alignment horizontal="left"/>
      <protection locked="0"/>
    </xf>
    <xf numFmtId="14" fontId="25" fillId="4" borderId="0" xfId="11" applyNumberFormat="1" applyFont="1" applyFill="1" applyAlignment="1">
      <alignment horizontal="left"/>
      <protection locked="0"/>
    </xf>
    <xf numFmtId="0" fontId="14" fillId="5" borderId="19" xfId="10" applyFont="1" applyFill="1" applyBorder="1" applyAlignment="1" applyProtection="1">
      <alignment horizontal="center" vertical="center" wrapText="1"/>
    </xf>
    <xf numFmtId="49" fontId="26" fillId="0" borderId="0" xfId="0" applyNumberFormat="1" applyFont="1" applyAlignment="1" applyProtection="1">
      <alignment horizontal="center" vertical="center" wrapText="1"/>
    </xf>
    <xf numFmtId="0" fontId="26" fillId="0" borderId="0" xfId="0" applyFont="1" applyAlignment="1" applyProtection="1">
      <alignment horizontal="justify" vertical="center" wrapText="1"/>
    </xf>
    <xf numFmtId="171" fontId="29" fillId="0" borderId="39" xfId="0" applyNumberFormat="1" applyFont="1" applyBorder="1" applyAlignment="1" applyProtection="1">
      <alignment horizontal="right" vertical="center" wrapText="1"/>
    </xf>
    <xf numFmtId="0" fontId="0" fillId="0" borderId="0" xfId="0" applyAlignment="1" applyProtection="1"/>
    <xf numFmtId="0" fontId="26" fillId="0" borderId="0" xfId="0" applyFont="1" applyAlignment="1" applyProtection="1">
      <alignment horizontal="right" vertical="center" wrapText="1"/>
    </xf>
    <xf numFmtId="49" fontId="30" fillId="0" borderId="40" xfId="0" applyNumberFormat="1" applyFont="1" applyBorder="1" applyAlignment="1" applyProtection="1">
      <alignment horizontal="center" vertical="top" wrapText="1"/>
    </xf>
    <xf numFmtId="0" fontId="31" fillId="0" borderId="41" xfId="0" applyFont="1" applyBorder="1" applyAlignment="1" applyProtection="1">
      <alignment horizontal="left" vertical="top" wrapText="1" indent="1"/>
    </xf>
    <xf numFmtId="171" fontId="31" fillId="6" borderId="41" xfId="0" applyNumberFormat="1" applyFont="1" applyFill="1" applyBorder="1" applyAlignment="1" applyProtection="1">
      <alignment horizontal="right" vertical="top" wrapText="1"/>
    </xf>
    <xf numFmtId="49" fontId="0" fillId="0" borderId="39" xfId="0" applyNumberFormat="1" applyBorder="1" applyAlignment="1" applyProtection="1">
      <alignment wrapText="1"/>
    </xf>
    <xf numFmtId="0" fontId="0" fillId="0" borderId="39" xfId="0" applyBorder="1" applyAlignment="1" applyProtection="1">
      <alignment vertical="center"/>
    </xf>
    <xf numFmtId="49" fontId="30" fillId="11" borderId="39" xfId="0" applyNumberFormat="1" applyFont="1" applyFill="1" applyBorder="1" applyAlignment="1" applyProtection="1">
      <alignment horizontal="center" vertical="center" wrapText="1"/>
    </xf>
    <xf numFmtId="0" fontId="33" fillId="0" borderId="39" xfId="0" applyFont="1" applyBorder="1" applyAlignment="1" applyProtection="1">
      <alignment horizontal="left" vertical="center" wrapText="1"/>
    </xf>
    <xf numFmtId="0" fontId="30" fillId="0" borderId="39" xfId="0" applyFont="1" applyBorder="1" applyAlignment="1" applyProtection="1">
      <alignment horizontal="center" vertical="center" wrapText="1"/>
    </xf>
    <xf numFmtId="171" fontId="30" fillId="7" borderId="39" xfId="0" applyNumberFormat="1" applyFont="1" applyFill="1" applyBorder="1" applyAlignment="1" applyProtection="1">
      <alignment horizontal="right" vertical="center" wrapText="1"/>
    </xf>
    <xf numFmtId="171" fontId="30" fillId="6" borderId="39" xfId="0" applyNumberFormat="1" applyFont="1" applyFill="1" applyBorder="1" applyAlignment="1" applyProtection="1">
      <alignment horizontal="right" vertical="center" wrapText="1"/>
    </xf>
    <xf numFmtId="0" fontId="31" fillId="0" borderId="39" xfId="0" applyFont="1" applyBorder="1" applyAlignment="1" applyProtection="1">
      <alignment horizontal="left" vertical="center" wrapText="1"/>
    </xf>
    <xf numFmtId="0" fontId="91" fillId="0" borderId="39" xfId="0" applyFont="1" applyBorder="1" applyAlignment="1" applyProtection="1">
      <alignment vertical="center"/>
    </xf>
    <xf numFmtId="49" fontId="30" fillId="0" borderId="39" xfId="0" applyNumberFormat="1" applyFont="1" applyBorder="1" applyAlignment="1" applyProtection="1">
      <alignment horizontal="center" vertical="center" wrapText="1"/>
    </xf>
    <xf numFmtId="0" fontId="30" fillId="0" borderId="39" xfId="0" applyFont="1" applyBorder="1" applyAlignment="1" applyProtection="1">
      <alignment horizontal="left" vertical="center" wrapText="1"/>
    </xf>
    <xf numFmtId="171" fontId="31" fillId="6" borderId="39" xfId="0" applyNumberFormat="1" applyFont="1" applyFill="1" applyBorder="1" applyAlignment="1" applyProtection="1">
      <alignment horizontal="right" vertical="center" wrapText="1"/>
    </xf>
    <xf numFmtId="49" fontId="34" fillId="0" borderId="39" xfId="0" applyNumberFormat="1" applyFont="1" applyBorder="1" applyAlignment="1" applyProtection="1">
      <alignment vertical="center" wrapText="1"/>
    </xf>
    <xf numFmtId="49" fontId="30" fillId="0" borderId="40" xfId="0" applyNumberFormat="1" applyFont="1" applyBorder="1" applyAlignment="1" applyProtection="1">
      <alignment horizontal="center" vertical="center" wrapText="1"/>
    </xf>
    <xf numFmtId="0" fontId="31" fillId="0" borderId="41" xfId="0" applyFont="1" applyBorder="1" applyAlignment="1" applyProtection="1">
      <alignment horizontal="left" vertical="center" wrapText="1"/>
    </xf>
    <xf numFmtId="171" fontId="31" fillId="6" borderId="41" xfId="0" applyNumberFormat="1" applyFont="1" applyFill="1" applyBorder="1" applyAlignment="1" applyProtection="1">
      <alignment horizontal="right" vertical="center" wrapText="1"/>
    </xf>
    <xf numFmtId="49" fontId="0" fillId="0" borderId="39" xfId="0" applyNumberFormat="1" applyBorder="1" applyAlignment="1" applyProtection="1">
      <alignment vertical="center" wrapText="1"/>
    </xf>
    <xf numFmtId="0" fontId="33" fillId="0" borderId="39" xfId="0" applyFont="1" applyBorder="1" applyAlignment="1" applyProtection="1">
      <alignment horizontal="center" vertical="center" wrapText="1"/>
    </xf>
    <xf numFmtId="0" fontId="92" fillId="0" borderId="39" xfId="0" applyFont="1" applyBorder="1" applyAlignment="1" applyProtection="1">
      <alignment vertical="center"/>
    </xf>
    <xf numFmtId="171" fontId="30" fillId="0" borderId="39" xfId="0" applyNumberFormat="1" applyFont="1" applyBorder="1" applyAlignment="1" applyProtection="1">
      <alignment horizontal="right" vertical="center" wrapText="1"/>
    </xf>
    <xf numFmtId="0" fontId="0" fillId="0" borderId="39" xfId="0" applyBorder="1" applyAlignment="1" applyProtection="1"/>
    <xf numFmtId="49" fontId="30" fillId="0" borderId="39" xfId="0" applyNumberFormat="1" applyFont="1" applyBorder="1" applyAlignment="1" applyProtection="1">
      <alignment horizontal="center" vertical="top" wrapText="1"/>
    </xf>
    <xf numFmtId="0" fontId="33" fillId="0" borderId="39" xfId="0" applyFont="1" applyBorder="1" applyAlignment="1" applyProtection="1">
      <alignment horizontal="left" vertical="top" wrapText="1" indent="1"/>
    </xf>
    <xf numFmtId="0" fontId="30" fillId="0" borderId="39" xfId="0" applyFont="1" applyBorder="1" applyAlignment="1" applyProtection="1">
      <alignment horizontal="center" vertical="top" wrapText="1"/>
    </xf>
    <xf numFmtId="171" fontId="30" fillId="7" borderId="39" xfId="0" applyNumberFormat="1" applyFont="1" applyFill="1" applyBorder="1" applyAlignment="1" applyProtection="1">
      <alignment horizontal="right" vertical="top" wrapText="1"/>
    </xf>
    <xf numFmtId="171" fontId="30" fillId="6" borderId="39" xfId="0" applyNumberFormat="1" applyFont="1" applyFill="1" applyBorder="1" applyAlignment="1" applyProtection="1">
      <alignment horizontal="right" vertical="top" wrapText="1"/>
    </xf>
    <xf numFmtId="0" fontId="0" fillId="0" borderId="39" xfId="0" applyBorder="1" applyAlignment="1" applyProtection="1">
      <alignment vertical="top"/>
    </xf>
    <xf numFmtId="0" fontId="92" fillId="0" borderId="39" xfId="0" applyFont="1" applyBorder="1" applyAlignment="1" applyProtection="1">
      <alignment vertical="top"/>
    </xf>
    <xf numFmtId="0" fontId="30" fillId="0" borderId="39" xfId="0" applyFont="1" applyBorder="1" applyAlignment="1" applyProtection="1">
      <alignment horizontal="left" vertical="top" wrapText="1" indent="1"/>
    </xf>
    <xf numFmtId="0" fontId="31" fillId="0" borderId="39" xfId="0" applyFont="1" applyBorder="1" applyAlignment="1" applyProtection="1">
      <alignment horizontal="left" vertical="top" wrapText="1" indent="1"/>
    </xf>
    <xf numFmtId="0" fontId="30" fillId="12" borderId="39" xfId="0" applyFont="1" applyFill="1" applyBorder="1" applyAlignment="1" applyProtection="1">
      <alignment horizontal="left" vertical="top" wrapText="1" indent="1"/>
    </xf>
    <xf numFmtId="0" fontId="33" fillId="12" borderId="39" xfId="0" applyFont="1" applyFill="1" applyBorder="1" applyAlignment="1" applyProtection="1">
      <alignment horizontal="left" vertical="top" wrapText="1" indent="1"/>
    </xf>
    <xf numFmtId="0" fontId="30" fillId="12" borderId="39" xfId="0" applyFont="1" applyFill="1" applyBorder="1" applyAlignment="1" applyProtection="1">
      <alignment horizontal="center" vertical="top" wrapText="1"/>
    </xf>
    <xf numFmtId="171" fontId="30" fillId="0" borderId="39" xfId="0" applyNumberFormat="1" applyFont="1" applyBorder="1" applyAlignment="1" applyProtection="1">
      <alignment horizontal="right" vertical="top" wrapText="1"/>
    </xf>
    <xf numFmtId="0" fontId="33" fillId="12" borderId="39" xfId="0" applyFont="1" applyFill="1" applyBorder="1" applyAlignment="1" applyProtection="1">
      <alignment horizontal="center" vertical="top" wrapText="1"/>
    </xf>
    <xf numFmtId="171" fontId="31" fillId="6" borderId="39" xfId="0" applyNumberFormat="1" applyFont="1" applyFill="1" applyBorder="1" applyAlignment="1" applyProtection="1">
      <alignment horizontal="right" vertical="top" wrapText="1"/>
    </xf>
    <xf numFmtId="49" fontId="39" fillId="0" borderId="39" xfId="0" applyNumberFormat="1" applyFont="1" applyBorder="1" applyAlignment="1" applyProtection="1">
      <alignment wrapText="1"/>
    </xf>
    <xf numFmtId="49" fontId="31" fillId="0" borderId="40" xfId="0" applyNumberFormat="1" applyFont="1" applyBorder="1" applyAlignment="1" applyProtection="1">
      <alignment horizontal="left" vertical="top" wrapText="1" indent="1"/>
    </xf>
    <xf numFmtId="49" fontId="31" fillId="0" borderId="41" xfId="0" applyNumberFormat="1" applyFont="1" applyBorder="1" applyAlignment="1" applyProtection="1">
      <alignment horizontal="left" vertical="top" wrapText="1" indent="1"/>
    </xf>
    <xf numFmtId="0" fontId="33" fillId="0" borderId="41" xfId="0" applyFont="1" applyBorder="1" applyAlignment="1" applyProtection="1">
      <alignment horizontal="left" vertical="top" wrapText="1" indent="1"/>
    </xf>
    <xf numFmtId="49" fontId="31" fillId="0" borderId="39" xfId="0" applyNumberFormat="1" applyFont="1" applyBorder="1" applyAlignment="1" applyProtection="1">
      <alignment horizontal="left" vertical="top" wrapText="1" indent="1"/>
    </xf>
    <xf numFmtId="49" fontId="34" fillId="0" borderId="39" xfId="0" applyNumberFormat="1" applyFont="1" applyBorder="1" applyAlignment="1" applyProtection="1">
      <alignment wrapText="1"/>
    </xf>
    <xf numFmtId="0" fontId="33" fillId="0" borderId="39" xfId="0" quotePrefix="1" applyFont="1" applyBorder="1" applyAlignment="1" applyProtection="1">
      <alignment horizontal="left" vertical="top" wrapText="1" indent="1"/>
    </xf>
    <xf numFmtId="0" fontId="33" fillId="0" borderId="42" xfId="0" quotePrefix="1" applyFont="1" applyBorder="1" applyAlignment="1" applyProtection="1">
      <alignment horizontal="left" vertical="top" wrapText="1" indent="1"/>
    </xf>
    <xf numFmtId="0" fontId="33" fillId="0" borderId="41" xfId="0" quotePrefix="1" applyFont="1" applyBorder="1" applyAlignment="1" applyProtection="1">
      <alignment horizontal="left" vertical="top" wrapText="1" indent="1"/>
    </xf>
    <xf numFmtId="0" fontId="40" fillId="0" borderId="39" xfId="0" applyFont="1" applyBorder="1" applyAlignment="1" applyProtection="1">
      <alignment vertical="top"/>
    </xf>
    <xf numFmtId="49" fontId="31" fillId="6" borderId="39" xfId="0" applyNumberFormat="1" applyFont="1" applyFill="1" applyBorder="1" applyAlignment="1" applyProtection="1">
      <alignment horizontal="left" vertical="top" wrapText="1" indent="1"/>
    </xf>
    <xf numFmtId="49" fontId="41" fillId="0" borderId="39" xfId="0" applyNumberFormat="1" applyFont="1" applyBorder="1" applyAlignment="1" applyProtection="1">
      <alignment wrapText="1"/>
    </xf>
    <xf numFmtId="0" fontId="42" fillId="0" borderId="0" xfId="0" applyFont="1" applyAlignment="1" applyProtection="1"/>
    <xf numFmtId="0" fontId="43" fillId="0" borderId="0" xfId="0" applyFont="1" applyAlignment="1" applyProtection="1"/>
    <xf numFmtId="49" fontId="44" fillId="8" borderId="23" xfId="0" applyNumberFormat="1" applyFont="1" applyFill="1" applyBorder="1" applyAlignment="1" applyProtection="1">
      <alignment horizontal="center" vertical="center" textRotation="90" wrapText="1"/>
    </xf>
    <xf numFmtId="0" fontId="45" fillId="8" borderId="23" xfId="0" applyFont="1" applyFill="1" applyBorder="1" applyAlignment="1" applyProtection="1">
      <alignment vertical="top" wrapText="1"/>
    </xf>
    <xf numFmtId="173" fontId="45" fillId="8" borderId="23" xfId="0" applyNumberFormat="1" applyFont="1" applyFill="1" applyBorder="1" applyAlignment="1" applyProtection="1">
      <alignment vertical="top"/>
    </xf>
    <xf numFmtId="3" fontId="45" fillId="8" borderId="23" xfId="0" applyNumberFormat="1" applyFont="1" applyFill="1" applyBorder="1" applyAlignment="1" applyProtection="1">
      <alignment horizontal="right" vertical="top" wrapText="1"/>
    </xf>
    <xf numFmtId="173" fontId="45" fillId="8" borderId="23" xfId="0" applyNumberFormat="1" applyFont="1" applyFill="1" applyBorder="1" applyAlignment="1" applyProtection="1">
      <alignment horizontal="right" vertical="center" wrapText="1"/>
    </xf>
    <xf numFmtId="49" fontId="44" fillId="0" borderId="0" xfId="0" applyNumberFormat="1" applyFont="1" applyAlignment="1" applyProtection="1">
      <alignment horizontal="center" vertical="center"/>
    </xf>
    <xf numFmtId="0" fontId="42" fillId="0" borderId="0" xfId="0" applyFont="1" applyAlignment="1" applyProtection="1">
      <alignment vertical="center" wrapText="1"/>
    </xf>
    <xf numFmtId="173" fontId="45" fillId="0" borderId="0" xfId="0" applyNumberFormat="1" applyFont="1" applyAlignment="1" applyProtection="1">
      <alignment vertical="top"/>
    </xf>
    <xf numFmtId="3" fontId="46" fillId="0" borderId="0" xfId="0" applyNumberFormat="1" applyFont="1" applyAlignment="1" applyProtection="1">
      <alignment vertical="top" wrapText="1"/>
    </xf>
    <xf numFmtId="173" fontId="45" fillId="0" borderId="0" xfId="0" applyNumberFormat="1" applyFont="1" applyAlignment="1" applyProtection="1">
      <alignment vertical="top" wrapText="1"/>
    </xf>
    <xf numFmtId="9" fontId="44" fillId="0" borderId="0" xfId="0" applyNumberFormat="1" applyFont="1" applyAlignment="1" applyProtection="1">
      <alignment horizontal="center"/>
    </xf>
    <xf numFmtId="0" fontId="45" fillId="0" borderId="0" xfId="0" applyFont="1" applyAlignment="1" applyProtection="1">
      <alignment vertical="center" wrapText="1"/>
    </xf>
    <xf numFmtId="173" fontId="45" fillId="0" borderId="0" xfId="0" applyNumberFormat="1" applyFont="1" applyAlignment="1" applyProtection="1"/>
    <xf numFmtId="3" fontId="45" fillId="0" borderId="0" xfId="0" applyNumberFormat="1" applyFont="1" applyAlignment="1" applyProtection="1">
      <alignment wrapText="1"/>
    </xf>
    <xf numFmtId="173" fontId="45" fillId="0" borderId="0" xfId="0" applyNumberFormat="1" applyFont="1" applyAlignment="1" applyProtection="1">
      <alignment wrapText="1"/>
    </xf>
    <xf numFmtId="9" fontId="44" fillId="0" borderId="0" xfId="0" applyNumberFormat="1" applyFont="1" applyAlignment="1" applyProtection="1">
      <alignment horizontal="center" vertical="center"/>
    </xf>
    <xf numFmtId="0" fontId="45" fillId="0" borderId="0" xfId="0" applyFont="1" applyAlignment="1" applyProtection="1">
      <alignment vertical="center"/>
    </xf>
    <xf numFmtId="173" fontId="45" fillId="0" borderId="0" xfId="0" applyNumberFormat="1" applyFont="1" applyAlignment="1" applyProtection="1">
      <alignment vertical="center"/>
    </xf>
    <xf numFmtId="3" fontId="45" fillId="0" borderId="0" xfId="0" applyNumberFormat="1" applyFont="1" applyAlignment="1" applyProtection="1">
      <alignment vertical="center" wrapText="1"/>
    </xf>
    <xf numFmtId="173" fontId="45" fillId="0" borderId="0" xfId="0" applyNumberFormat="1" applyFont="1" applyAlignment="1" applyProtection="1">
      <alignment vertical="center" wrapText="1"/>
    </xf>
    <xf numFmtId="0" fontId="45" fillId="0" borderId="0" xfId="0" applyFont="1" applyAlignment="1" applyProtection="1">
      <alignment vertical="top" wrapText="1"/>
    </xf>
    <xf numFmtId="9" fontId="44" fillId="0" borderId="2" xfId="0" applyNumberFormat="1" applyFont="1" applyBorder="1" applyAlignment="1" applyProtection="1">
      <alignment horizontal="center" vertical="center"/>
    </xf>
    <xf numFmtId="0" fontId="42" fillId="0" borderId="2" xfId="0" applyFont="1" applyBorder="1" applyAlignment="1" applyProtection="1">
      <alignment vertical="top" wrapText="1"/>
    </xf>
    <xf numFmtId="173" fontId="45" fillId="0" borderId="2" xfId="0" applyNumberFormat="1" applyFont="1" applyBorder="1" applyAlignment="1" applyProtection="1">
      <alignment vertical="top"/>
    </xf>
    <xf numFmtId="3" fontId="46" fillId="0" borderId="2" xfId="0" applyNumberFormat="1" applyFont="1" applyBorder="1" applyAlignment="1" applyProtection="1">
      <alignment vertical="top" wrapText="1"/>
    </xf>
    <xf numFmtId="173" fontId="45" fillId="0" borderId="2" xfId="0" applyNumberFormat="1" applyFont="1" applyBorder="1" applyAlignment="1" applyProtection="1">
      <alignment vertical="top" wrapText="1"/>
    </xf>
    <xf numFmtId="49" fontId="44" fillId="0" borderId="43" xfId="0" applyNumberFormat="1" applyFont="1" applyBorder="1" applyAlignment="1" applyProtection="1">
      <alignment horizontal="center" vertical="center"/>
    </xf>
    <xf numFmtId="0" fontId="48" fillId="0" borderId="43" xfId="0" applyFont="1" applyBorder="1" applyAlignment="1" applyProtection="1">
      <alignment horizontal="left" vertical="top"/>
    </xf>
    <xf numFmtId="0" fontId="0" fillId="0" borderId="43" xfId="0" applyBorder="1" applyAlignment="1" applyProtection="1">
      <alignment horizontal="left" vertical="top"/>
    </xf>
    <xf numFmtId="0" fontId="49" fillId="0" borderId="43" xfId="0" applyFont="1" applyBorder="1" applyAlignment="1" applyProtection="1">
      <alignment horizontal="left" vertical="top"/>
    </xf>
    <xf numFmtId="9" fontId="50" fillId="0" borderId="0" xfId="0" applyNumberFormat="1" applyFont="1" applyAlignment="1" applyProtection="1">
      <alignment vertical="top"/>
    </xf>
    <xf numFmtId="9" fontId="45" fillId="0" borderId="0" xfId="0" applyNumberFormat="1" applyFont="1" applyAlignment="1" applyProtection="1">
      <alignment vertical="top"/>
    </xf>
    <xf numFmtId="49" fontId="44" fillId="0" borderId="2" xfId="0" applyNumberFormat="1" applyFont="1" applyBorder="1" applyAlignment="1" applyProtection="1">
      <alignment horizontal="center" vertical="center"/>
    </xf>
    <xf numFmtId="0" fontId="48" fillId="0" borderId="2" xfId="0" applyFont="1" applyBorder="1" applyAlignment="1" applyProtection="1">
      <alignment vertical="top" wrapText="1"/>
    </xf>
    <xf numFmtId="173" fontId="48" fillId="0" borderId="2" xfId="0" applyNumberFormat="1" applyFont="1" applyBorder="1" applyAlignment="1" applyProtection="1">
      <alignment vertical="top"/>
    </xf>
    <xf numFmtId="173" fontId="48" fillId="0" borderId="2" xfId="0" applyNumberFormat="1" applyFont="1" applyBorder="1" applyAlignment="1" applyProtection="1">
      <alignment vertical="top" wrapText="1"/>
    </xf>
    <xf numFmtId="173" fontId="48" fillId="0" borderId="0" xfId="0" applyNumberFormat="1" applyFont="1" applyAlignment="1" applyProtection="1">
      <alignment vertical="top" wrapText="1"/>
    </xf>
    <xf numFmtId="173" fontId="45" fillId="0" borderId="44" xfId="0" applyNumberFormat="1" applyFont="1" applyBorder="1" applyAlignment="1" applyProtection="1"/>
    <xf numFmtId="3" fontId="45" fillId="0" borderId="0" xfId="0" applyNumberFormat="1" applyFont="1" applyAlignment="1" applyProtection="1">
      <alignment vertical="top" wrapText="1"/>
    </xf>
    <xf numFmtId="173" fontId="45" fillId="0" borderId="44" xfId="0" applyNumberFormat="1" applyFont="1" applyBorder="1" applyAlignment="1" applyProtection="1">
      <alignment vertical="top" wrapText="1"/>
    </xf>
    <xf numFmtId="0" fontId="51" fillId="0" borderId="0" xfId="8" applyFont="1" applyAlignment="1" applyProtection="1">
      <alignment horizontal="left" vertical="center"/>
    </xf>
    <xf numFmtId="0" fontId="6" fillId="0" borderId="0" xfId="8" applyFont="1" applyAlignment="1" applyProtection="1">
      <alignment horizontal="left" vertical="center"/>
    </xf>
    <xf numFmtId="0" fontId="93" fillId="0" borderId="0" xfId="0" applyFont="1" applyAlignment="1" applyProtection="1"/>
    <xf numFmtId="0" fontId="6" fillId="0" borderId="0" xfId="8" applyFont="1" applyAlignment="1" applyProtection="1">
      <alignment horizontal="center" vertical="center"/>
    </xf>
    <xf numFmtId="0" fontId="24" fillId="0" borderId="0" xfId="8" applyAlignment="1" applyProtection="1">
      <alignment horizontal="left" vertical="center"/>
    </xf>
    <xf numFmtId="0" fontId="5" fillId="0" borderId="0" xfId="8" applyFont="1" applyAlignment="1" applyProtection="1">
      <alignment horizontal="left" vertical="center"/>
    </xf>
    <xf numFmtId="4" fontId="6" fillId="0" borderId="0" xfId="8" applyNumberFormat="1" applyFont="1" applyAlignment="1" applyProtection="1">
      <alignment horizontal="left" vertical="center"/>
    </xf>
    <xf numFmtId="0" fontId="25" fillId="0" borderId="0" xfId="8" applyFont="1" applyAlignment="1" applyProtection="1">
      <alignment horizontal="left" vertical="center"/>
    </xf>
    <xf numFmtId="14" fontId="25" fillId="0" borderId="0" xfId="8" applyNumberFormat="1" applyFont="1" applyAlignment="1" applyProtection="1">
      <alignment horizontal="left" vertical="center"/>
    </xf>
    <xf numFmtId="0" fontId="14" fillId="9" borderId="45" xfId="8" applyFont="1" applyFill="1" applyBorder="1" applyAlignment="1" applyProtection="1">
      <alignment horizontal="center" vertical="center" shrinkToFit="1"/>
    </xf>
    <xf numFmtId="0" fontId="14" fillId="9" borderId="46" xfId="8" applyFont="1" applyFill="1" applyBorder="1" applyAlignment="1" applyProtection="1">
      <alignment horizontal="center" vertical="center" wrapText="1"/>
    </xf>
    <xf numFmtId="0" fontId="33" fillId="9" borderId="46" xfId="8" applyFont="1" applyFill="1" applyBorder="1" applyAlignment="1" applyProtection="1">
      <alignment horizontal="center" vertical="center" wrapText="1"/>
    </xf>
    <xf numFmtId="0" fontId="14" fillId="9" borderId="47" xfId="8" applyFont="1" applyFill="1" applyBorder="1" applyAlignment="1" applyProtection="1">
      <alignment horizontal="center" vertical="center" wrapText="1"/>
    </xf>
    <xf numFmtId="0" fontId="14" fillId="9" borderId="48" xfId="8" applyFont="1" applyFill="1" applyBorder="1" applyAlignment="1" applyProtection="1">
      <alignment horizontal="center" vertical="center" wrapText="1"/>
    </xf>
    <xf numFmtId="0" fontId="14" fillId="9" borderId="35" xfId="8" applyFont="1" applyFill="1" applyBorder="1" applyAlignment="1" applyProtection="1">
      <alignment horizontal="center" vertical="center" wrapText="1"/>
    </xf>
    <xf numFmtId="0" fontId="14" fillId="9" borderId="49" xfId="8" applyFont="1" applyFill="1" applyBorder="1" applyAlignment="1" applyProtection="1">
      <alignment horizontal="center" vertical="center" wrapText="1"/>
    </xf>
    <xf numFmtId="0" fontId="8" fillId="10" borderId="50" xfId="8" applyFont="1" applyFill="1" applyBorder="1" applyAlignment="1" applyProtection="1">
      <alignment horizontal="left" vertical="center"/>
    </xf>
    <xf numFmtId="0" fontId="8" fillId="10" borderId="0" xfId="8" applyFont="1" applyFill="1" applyAlignment="1" applyProtection="1">
      <alignment horizontal="left" vertical="center"/>
    </xf>
    <xf numFmtId="0" fontId="8" fillId="10" borderId="0" xfId="8" applyFont="1" applyFill="1" applyAlignment="1" applyProtection="1">
      <alignment horizontal="center" vertical="center"/>
    </xf>
    <xf numFmtId="0" fontId="24" fillId="10" borderId="0" xfId="8" applyFill="1" applyAlignment="1" applyProtection="1">
      <alignment horizontal="left" vertical="center"/>
    </xf>
    <xf numFmtId="0" fontId="8" fillId="10" borderId="51" xfId="8" applyFont="1" applyFill="1" applyBorder="1" applyAlignment="1" applyProtection="1">
      <alignment horizontal="left" vertical="center"/>
    </xf>
    <xf numFmtId="37" fontId="52" fillId="6" borderId="50" xfId="8" applyNumberFormat="1" applyFont="1" applyFill="1" applyBorder="1" applyAlignment="1" applyProtection="1">
      <alignment horizontal="center" vertical="center"/>
    </xf>
    <xf numFmtId="0" fontId="52" fillId="6" borderId="0" xfId="8" applyFont="1" applyFill="1" applyAlignment="1" applyProtection="1">
      <alignment horizontal="left" vertical="center" wrapText="1"/>
    </xf>
    <xf numFmtId="0" fontId="52" fillId="6" borderId="0" xfId="8" applyFont="1" applyFill="1" applyAlignment="1" applyProtection="1">
      <alignment horizontal="center" vertical="center" wrapText="1"/>
    </xf>
    <xf numFmtId="167" fontId="52" fillId="6" borderId="0" xfId="8" applyNumberFormat="1" applyFont="1" applyFill="1" applyAlignment="1" applyProtection="1">
      <alignment horizontal="right" vertical="center"/>
    </xf>
    <xf numFmtId="172" fontId="52" fillId="6" borderId="0" xfId="8" applyNumberFormat="1" applyFont="1" applyFill="1" applyAlignment="1" applyProtection="1">
      <alignment horizontal="right" vertical="center"/>
    </xf>
    <xf numFmtId="172" fontId="52" fillId="6" borderId="51" xfId="8" applyNumberFormat="1" applyFont="1" applyFill="1" applyBorder="1" applyAlignment="1" applyProtection="1">
      <alignment horizontal="right" vertical="center"/>
    </xf>
    <xf numFmtId="37" fontId="53" fillId="6" borderId="50" xfId="8" applyNumberFormat="1" applyFont="1" applyFill="1" applyBorder="1" applyAlignment="1" applyProtection="1">
      <alignment horizontal="center" vertical="center"/>
    </xf>
    <xf numFmtId="0" fontId="53" fillId="6" borderId="0" xfId="8" applyFont="1" applyFill="1" applyAlignment="1" applyProtection="1">
      <alignment horizontal="left" vertical="center" wrapText="1"/>
    </xf>
    <xf numFmtId="0" fontId="53" fillId="6" borderId="0" xfId="8" applyFont="1" applyFill="1" applyAlignment="1" applyProtection="1">
      <alignment horizontal="center" vertical="center" wrapText="1"/>
    </xf>
    <xf numFmtId="167" fontId="53" fillId="6" borderId="0" xfId="8" applyNumberFormat="1" applyFont="1" applyFill="1" applyAlignment="1" applyProtection="1">
      <alignment horizontal="right" vertical="center"/>
    </xf>
    <xf numFmtId="172" fontId="53" fillId="6" borderId="0" xfId="8" applyNumberFormat="1" applyFont="1" applyFill="1" applyAlignment="1" applyProtection="1">
      <alignment horizontal="right" vertical="center"/>
    </xf>
    <xf numFmtId="172" fontId="53" fillId="6" borderId="51" xfId="8" applyNumberFormat="1" applyFont="1" applyFill="1" applyBorder="1" applyAlignment="1" applyProtection="1">
      <alignment horizontal="right" vertical="center"/>
    </xf>
    <xf numFmtId="37" fontId="5" fillId="6" borderId="40" xfId="8" applyNumberFormat="1" applyFont="1" applyFill="1" applyBorder="1" applyAlignment="1" applyProtection="1">
      <alignment horizontal="center" vertical="center"/>
    </xf>
    <xf numFmtId="0" fontId="5" fillId="6" borderId="41" xfId="8" applyFont="1" applyFill="1" applyBorder="1" applyAlignment="1" applyProtection="1">
      <alignment horizontal="left" vertical="center" wrapText="1"/>
    </xf>
    <xf numFmtId="0" fontId="5" fillId="6" borderId="41" xfId="8" applyFont="1" applyFill="1" applyBorder="1" applyAlignment="1" applyProtection="1">
      <alignment horizontal="center" vertical="center" wrapText="1"/>
    </xf>
    <xf numFmtId="174" fontId="5" fillId="6" borderId="41" xfId="8" applyNumberFormat="1" applyFont="1" applyFill="1" applyBorder="1" applyAlignment="1" applyProtection="1">
      <alignment horizontal="right" vertical="center"/>
    </xf>
    <xf numFmtId="172" fontId="5" fillId="6" borderId="41" xfId="8" applyNumberFormat="1" applyFont="1" applyFill="1" applyBorder="1" applyAlignment="1" applyProtection="1">
      <alignment horizontal="right" vertical="center"/>
    </xf>
    <xf numFmtId="37" fontId="6" fillId="0" borderId="52" xfId="8" applyNumberFormat="1" applyFont="1" applyBorder="1" applyAlignment="1" applyProtection="1">
      <alignment horizontal="center" vertical="center"/>
    </xf>
    <xf numFmtId="0" fontId="6" fillId="0" borderId="53" xfId="8" applyFont="1" applyBorder="1" applyAlignment="1" applyProtection="1">
      <alignment horizontal="center" vertical="center" wrapText="1"/>
    </xf>
    <xf numFmtId="0" fontId="6" fillId="0" borderId="53" xfId="8" applyFont="1" applyBorder="1" applyAlignment="1" applyProtection="1">
      <alignment horizontal="left" vertical="center" wrapText="1"/>
    </xf>
    <xf numFmtId="174" fontId="6" fillId="0" borderId="53" xfId="8" applyNumberFormat="1" applyFont="1" applyBorder="1" applyAlignment="1" applyProtection="1">
      <alignment horizontal="right" vertical="center"/>
    </xf>
    <xf numFmtId="4" fontId="33" fillId="0" borderId="54" xfId="8" applyNumberFormat="1" applyFont="1" applyBorder="1" applyAlignment="1">
      <alignment horizontal="right" vertical="center"/>
      <protection locked="0"/>
    </xf>
    <xf numFmtId="172" fontId="6" fillId="0" borderId="53" xfId="8" applyNumberFormat="1" applyFont="1" applyBorder="1" applyAlignment="1" applyProtection="1">
      <alignment horizontal="right" vertical="center"/>
    </xf>
    <xf numFmtId="172" fontId="6" fillId="0" borderId="55" xfId="8" applyNumberFormat="1" applyFont="1" applyBorder="1" applyAlignment="1" applyProtection="1">
      <alignment horizontal="right" vertical="center"/>
    </xf>
    <xf numFmtId="37" fontId="6" fillId="0" borderId="56" xfId="8" applyNumberFormat="1" applyFont="1" applyBorder="1" applyAlignment="1" applyProtection="1">
      <alignment horizontal="center" vertical="center"/>
    </xf>
    <xf numFmtId="0" fontId="6" fillId="0" borderId="57" xfId="8" applyFont="1" applyBorder="1" applyAlignment="1" applyProtection="1">
      <alignment horizontal="center" vertical="center" wrapText="1"/>
    </xf>
    <xf numFmtId="0" fontId="6" fillId="0" borderId="57" xfId="8" applyFont="1" applyBorder="1" applyAlignment="1" applyProtection="1">
      <alignment horizontal="left" vertical="center" wrapText="1"/>
    </xf>
    <xf numFmtId="174" fontId="6" fillId="0" borderId="57" xfId="8" applyNumberFormat="1" applyFont="1" applyBorder="1" applyAlignment="1" applyProtection="1">
      <alignment horizontal="right" vertical="center"/>
    </xf>
    <xf numFmtId="4" fontId="33" fillId="0" borderId="58" xfId="8" applyNumberFormat="1" applyFont="1" applyBorder="1" applyAlignment="1">
      <alignment horizontal="right" vertical="center"/>
      <protection locked="0"/>
    </xf>
    <xf numFmtId="172" fontId="6" fillId="0" borderId="57" xfId="8" applyNumberFormat="1" applyFont="1" applyBorder="1" applyAlignment="1" applyProtection="1">
      <alignment horizontal="right" vertical="center"/>
    </xf>
    <xf numFmtId="172" fontId="6" fillId="0" borderId="59" xfId="8" applyNumberFormat="1" applyFont="1" applyBorder="1" applyAlignment="1" applyProtection="1">
      <alignment horizontal="right" vertical="center"/>
    </xf>
    <xf numFmtId="172" fontId="6" fillId="0" borderId="57" xfId="0" applyNumberFormat="1" applyFont="1" applyBorder="1" applyAlignment="1">
      <alignment horizontal="right" vertical="center"/>
      <protection locked="0"/>
    </xf>
    <xf numFmtId="0" fontId="6" fillId="0" borderId="60" xfId="8" applyFont="1" applyBorder="1" applyAlignment="1" applyProtection="1">
      <alignment horizontal="center" vertical="center" wrapText="1"/>
    </xf>
    <xf numFmtId="0" fontId="6" fillId="0" borderId="60" xfId="8" applyFont="1" applyBorder="1" applyAlignment="1" applyProtection="1">
      <alignment horizontal="left" vertical="center" wrapText="1"/>
    </xf>
    <xf numFmtId="174" fontId="6" fillId="0" borderId="60" xfId="8" applyNumberFormat="1" applyFont="1" applyBorder="1" applyAlignment="1" applyProtection="1">
      <alignment horizontal="right" vertical="center"/>
    </xf>
    <xf numFmtId="4" fontId="33" fillId="0" borderId="61" xfId="8" applyNumberFormat="1" applyFont="1" applyBorder="1" applyAlignment="1">
      <alignment horizontal="right" vertical="center"/>
      <protection locked="0"/>
    </xf>
    <xf numFmtId="172" fontId="6" fillId="0" borderId="60" xfId="0" applyNumberFormat="1" applyFont="1" applyBorder="1" applyAlignment="1">
      <alignment horizontal="right" vertical="center"/>
      <protection locked="0"/>
    </xf>
    <xf numFmtId="172" fontId="6" fillId="0" borderId="60" xfId="8" applyNumberFormat="1" applyFont="1" applyBorder="1" applyAlignment="1" applyProtection="1">
      <alignment horizontal="right" vertical="center"/>
    </xf>
    <xf numFmtId="172" fontId="6" fillId="0" borderId="62" xfId="8" applyNumberFormat="1" applyFont="1" applyBorder="1" applyAlignment="1" applyProtection="1">
      <alignment horizontal="right" vertical="center"/>
    </xf>
    <xf numFmtId="0" fontId="5" fillId="0" borderId="41" xfId="8" applyFont="1" applyBorder="1" applyAlignment="1" applyProtection="1">
      <alignment horizontal="left" vertical="center" wrapText="1"/>
    </xf>
    <xf numFmtId="0" fontId="5" fillId="0" borderId="41" xfId="8" applyFont="1" applyBorder="1" applyAlignment="1" applyProtection="1">
      <alignment horizontal="center" vertical="center" wrapText="1"/>
    </xf>
    <xf numFmtId="49" fontId="5" fillId="0" borderId="41" xfId="8" applyNumberFormat="1" applyFont="1" applyBorder="1" applyAlignment="1" applyProtection="1">
      <alignment horizontal="right" vertical="center"/>
    </xf>
    <xf numFmtId="172" fontId="5" fillId="0" borderId="41" xfId="8" applyNumberFormat="1" applyFont="1" applyBorder="1" applyAlignment="1">
      <alignment horizontal="right" vertical="center"/>
      <protection locked="0"/>
    </xf>
    <xf numFmtId="172" fontId="5" fillId="0" borderId="41" xfId="8" applyNumberFormat="1" applyFont="1" applyBorder="1" applyAlignment="1" applyProtection="1">
      <alignment horizontal="right" vertical="center"/>
    </xf>
    <xf numFmtId="172" fontId="5" fillId="0" borderId="42" xfId="8" applyNumberFormat="1" applyFont="1" applyBorder="1" applyAlignment="1" applyProtection="1">
      <alignment horizontal="right" vertical="center"/>
    </xf>
    <xf numFmtId="0" fontId="5" fillId="0" borderId="63" xfId="8" applyFont="1" applyBorder="1" applyAlignment="1" applyProtection="1">
      <alignment horizontal="center" vertical="center" wrapText="1"/>
    </xf>
    <xf numFmtId="0" fontId="5" fillId="0" borderId="63" xfId="8" applyFont="1" applyBorder="1" applyAlignment="1" applyProtection="1">
      <alignment horizontal="left" vertical="center" wrapText="1"/>
    </xf>
    <xf numFmtId="49" fontId="5" fillId="0" borderId="63" xfId="8" applyNumberFormat="1" applyFont="1" applyBorder="1" applyAlignment="1" applyProtection="1">
      <alignment horizontal="right" vertical="center"/>
    </xf>
    <xf numFmtId="172" fontId="5" fillId="0" borderId="63" xfId="8" applyNumberFormat="1" applyFont="1" applyBorder="1" applyAlignment="1">
      <alignment horizontal="right" vertical="center"/>
      <protection locked="0"/>
    </xf>
    <xf numFmtId="172" fontId="5" fillId="0" borderId="63" xfId="8" applyNumberFormat="1" applyFont="1" applyBorder="1" applyAlignment="1" applyProtection="1">
      <alignment horizontal="right" vertical="center"/>
    </xf>
    <xf numFmtId="49" fontId="6" fillId="0" borderId="57" xfId="8" applyNumberFormat="1" applyFont="1" applyBorder="1" applyAlignment="1" applyProtection="1">
      <alignment horizontal="right" vertical="center"/>
    </xf>
    <xf numFmtId="0" fontId="6" fillId="0" borderId="64" xfId="8" applyFont="1" applyBorder="1" applyAlignment="1" applyProtection="1">
      <alignment horizontal="center" vertical="center" wrapText="1"/>
    </xf>
    <xf numFmtId="0" fontId="6" fillId="0" borderId="64" xfId="8" applyFont="1" applyBorder="1" applyAlignment="1" applyProtection="1">
      <alignment horizontal="left" vertical="center" wrapText="1"/>
    </xf>
    <xf numFmtId="49" fontId="6" fillId="0" borderId="64" xfId="8" applyNumberFormat="1" applyFont="1" applyBorder="1" applyAlignment="1" applyProtection="1">
      <alignment horizontal="right" vertical="center"/>
    </xf>
    <xf numFmtId="4" fontId="33" fillId="0" borderId="65" xfId="8" applyNumberFormat="1" applyFont="1" applyBorder="1" applyAlignment="1">
      <alignment horizontal="right" vertical="center"/>
      <protection locked="0"/>
    </xf>
    <xf numFmtId="0" fontId="94" fillId="0" borderId="57" xfId="8" applyFont="1" applyBorder="1" applyAlignment="1" applyProtection="1">
      <alignment horizontal="center" vertical="center" wrapText="1"/>
    </xf>
    <xf numFmtId="0" fontId="5" fillId="0" borderId="0" xfId="8" applyFont="1" applyAlignment="1" applyProtection="1">
      <alignment horizontal="left" vertical="center" wrapText="1"/>
    </xf>
    <xf numFmtId="0" fontId="5" fillId="0" borderId="0" xfId="8" applyFont="1" applyAlignment="1" applyProtection="1">
      <alignment horizontal="center" vertical="center" wrapText="1"/>
    </xf>
    <xf numFmtId="49" fontId="5" fillId="0" borderId="0" xfId="8" applyNumberFormat="1" applyFont="1" applyAlignment="1" applyProtection="1">
      <alignment horizontal="right" vertical="center"/>
    </xf>
    <xf numFmtId="172" fontId="5" fillId="0" borderId="0" xfId="8" applyNumberFormat="1" applyFont="1" applyAlignment="1">
      <alignment horizontal="right" vertical="center"/>
      <protection locked="0"/>
    </xf>
    <xf numFmtId="172" fontId="5" fillId="0" borderId="0" xfId="8" applyNumberFormat="1" applyFont="1" applyAlignment="1" applyProtection="1">
      <alignment horizontal="right" vertical="center"/>
    </xf>
    <xf numFmtId="172" fontId="5" fillId="0" borderId="51" xfId="8" applyNumberFormat="1" applyFont="1" applyBorder="1" applyAlignment="1" applyProtection="1">
      <alignment horizontal="right" vertical="center"/>
    </xf>
    <xf numFmtId="49" fontId="6" fillId="0" borderId="60" xfId="8" applyNumberFormat="1" applyFont="1" applyBorder="1" applyAlignment="1" applyProtection="1">
      <alignment horizontal="right" vertical="center"/>
    </xf>
    <xf numFmtId="0" fontId="6" fillId="0" borderId="63" xfId="8" applyFont="1" applyBorder="1" applyAlignment="1" applyProtection="1">
      <alignment horizontal="center" vertical="center" wrapText="1"/>
    </xf>
    <xf numFmtId="0" fontId="6" fillId="0" borderId="63" xfId="8" applyFont="1" applyBorder="1" applyAlignment="1" applyProtection="1">
      <alignment horizontal="left" vertical="center" wrapText="1"/>
    </xf>
    <xf numFmtId="49" fontId="6" fillId="0" borderId="63" xfId="8" applyNumberFormat="1" applyFont="1" applyBorder="1" applyAlignment="1" applyProtection="1">
      <alignment horizontal="right" vertical="center"/>
    </xf>
    <xf numFmtId="4" fontId="33" fillId="0" borderId="66" xfId="8" applyNumberFormat="1" applyFont="1" applyBorder="1" applyAlignment="1">
      <alignment horizontal="right" vertical="center"/>
      <protection locked="0"/>
    </xf>
    <xf numFmtId="172" fontId="6" fillId="0" borderId="63" xfId="8" applyNumberFormat="1" applyFont="1" applyBorder="1" applyAlignment="1" applyProtection="1">
      <alignment horizontal="right" vertical="center"/>
    </xf>
    <xf numFmtId="172" fontId="6" fillId="0" borderId="67" xfId="8" applyNumberFormat="1" applyFont="1" applyBorder="1" applyAlignment="1" applyProtection="1">
      <alignment horizontal="right" vertical="center"/>
    </xf>
    <xf numFmtId="49" fontId="6" fillId="0" borderId="53" xfId="8" applyNumberFormat="1" applyFont="1" applyBorder="1" applyAlignment="1" applyProtection="1">
      <alignment horizontal="right" vertical="center"/>
    </xf>
    <xf numFmtId="172" fontId="6" fillId="0" borderId="53" xfId="0" applyNumberFormat="1" applyFont="1" applyBorder="1" applyAlignment="1">
      <alignment horizontal="right" vertical="center"/>
      <protection locked="0"/>
    </xf>
    <xf numFmtId="0" fontId="6" fillId="0" borderId="68" xfId="8" applyFont="1" applyBorder="1" applyAlignment="1" applyProtection="1">
      <alignment horizontal="center" vertical="center" wrapText="1"/>
    </xf>
    <xf numFmtId="172" fontId="6" fillId="0" borderId="64" xfId="8" applyNumberFormat="1" applyFont="1" applyBorder="1" applyAlignment="1" applyProtection="1">
      <alignment horizontal="right" vertical="center"/>
    </xf>
    <xf numFmtId="0" fontId="0" fillId="0" borderId="69" xfId="0" applyBorder="1" applyAlignment="1" applyProtection="1"/>
    <xf numFmtId="0" fontId="0" fillId="0" borderId="70" xfId="0" applyBorder="1" applyAlignment="1" applyProtection="1"/>
    <xf numFmtId="0" fontId="95" fillId="0" borderId="43" xfId="0" applyFont="1" applyBorder="1" applyAlignment="1" applyProtection="1">
      <alignment horizontal="left"/>
    </xf>
    <xf numFmtId="0" fontId="0" fillId="0" borderId="71" xfId="0" applyBorder="1" applyAlignment="1" applyProtection="1"/>
    <xf numFmtId="0" fontId="0" fillId="0" borderId="72" xfId="0" applyBorder="1" applyAlignment="1" applyProtection="1"/>
    <xf numFmtId="0" fontId="96" fillId="0" borderId="0" xfId="0" applyFont="1" applyAlignment="1" applyProtection="1">
      <alignment horizontal="left"/>
    </xf>
    <xf numFmtId="0" fontId="0" fillId="0" borderId="14" xfId="0" applyBorder="1" applyAlignment="1" applyProtection="1"/>
    <xf numFmtId="0" fontId="0" fillId="0" borderId="73" xfId="0" applyBorder="1" applyAlignment="1" applyProtection="1"/>
    <xf numFmtId="0" fontId="0" fillId="0" borderId="74" xfId="0" applyBorder="1" applyAlignment="1" applyProtection="1"/>
    <xf numFmtId="0" fontId="96" fillId="0" borderId="74" xfId="0" applyFont="1" applyBorder="1" applyAlignment="1" applyProtection="1">
      <alignment horizontal="left" vertical="top"/>
    </xf>
    <xf numFmtId="0" fontId="0" fillId="0" borderId="75" xfId="0" applyBorder="1" applyAlignment="1" applyProtection="1"/>
    <xf numFmtId="0" fontId="54" fillId="0" borderId="12" xfId="0" applyFont="1" applyBorder="1" applyAlignment="1" applyProtection="1">
      <alignment horizontal="center" vertical="center"/>
    </xf>
    <xf numFmtId="0" fontId="55" fillId="0" borderId="43" xfId="0" applyFont="1" applyBorder="1" applyAlignment="1" applyProtection="1">
      <alignment horizontal="left"/>
    </xf>
    <xf numFmtId="0" fontId="0" fillId="0" borderId="43" xfId="0" applyBorder="1" applyAlignment="1" applyProtection="1"/>
    <xf numFmtId="4" fontId="56" fillId="0" borderId="43" xfId="0" applyNumberFormat="1" applyFont="1" applyBorder="1" applyAlignment="1">
      <alignment horizontal="left"/>
      <protection locked="0"/>
    </xf>
    <xf numFmtId="14" fontId="57" fillId="0" borderId="13" xfId="0" applyNumberFormat="1" applyFont="1" applyBorder="1" applyAlignment="1" applyProtection="1">
      <alignment horizontal="center"/>
    </xf>
    <xf numFmtId="0" fontId="58" fillId="0" borderId="11" xfId="0" applyFont="1" applyBorder="1" applyAlignment="1" applyProtection="1">
      <alignment horizontal="center" vertical="center"/>
    </xf>
    <xf numFmtId="0" fontId="59" fillId="0" borderId="0" xfId="0" applyFont="1" applyAlignment="1" applyProtection="1">
      <alignment horizontal="left"/>
    </xf>
    <xf numFmtId="0" fontId="0" fillId="0" borderId="0" xfId="0" applyAlignment="1" applyProtection="1">
      <alignment horizontal="center"/>
    </xf>
    <xf numFmtId="175" fontId="0" fillId="0" borderId="0" xfId="0" applyNumberFormat="1" applyAlignment="1" applyProtection="1">
      <alignment horizontal="center"/>
    </xf>
    <xf numFmtId="14" fontId="57" fillId="0" borderId="0" xfId="0" applyNumberFormat="1" applyFont="1" applyAlignment="1" applyProtection="1">
      <alignment horizontal="center"/>
    </xf>
    <xf numFmtId="0" fontId="60" fillId="0" borderId="11" xfId="0" applyFont="1" applyBorder="1" applyAlignment="1" applyProtection="1">
      <alignment horizontal="center" vertical="center"/>
    </xf>
    <xf numFmtId="0" fontId="61" fillId="0" borderId="0" xfId="0" applyFont="1" applyAlignment="1" applyProtection="1">
      <alignment horizontal="left" vertical="center"/>
    </xf>
    <xf numFmtId="0" fontId="62" fillId="0" borderId="0" xfId="0" applyFont="1" applyAlignment="1" applyProtection="1"/>
    <xf numFmtId="176" fontId="63" fillId="0" borderId="0" xfId="0" applyNumberFormat="1" applyFont="1" applyAlignment="1" applyProtection="1">
      <alignment horizontal="left" vertical="center"/>
    </xf>
    <xf numFmtId="4" fontId="62" fillId="0" borderId="76" xfId="0" applyNumberFormat="1" applyFont="1" applyBorder="1" applyAlignment="1">
      <alignment horizontal="left" vertical="top" wrapText="1"/>
      <protection locked="0"/>
    </xf>
    <xf numFmtId="4" fontId="62" fillId="0" borderId="16" xfId="0" applyNumberFormat="1" applyFont="1" applyBorder="1" applyAlignment="1">
      <alignment horizontal="left" vertical="top" wrapText="1"/>
      <protection locked="0"/>
    </xf>
    <xf numFmtId="49" fontId="42" fillId="0" borderId="12" xfId="0" applyNumberFormat="1" applyFont="1" applyBorder="1" applyAlignment="1" applyProtection="1">
      <alignment horizontal="left" vertical="center"/>
    </xf>
    <xf numFmtId="0" fontId="64" fillId="0" borderId="43" xfId="0" applyFont="1" applyBorder="1" applyAlignment="1" applyProtection="1">
      <alignment horizontal="left" vertical="center" wrapText="1"/>
    </xf>
    <xf numFmtId="0" fontId="62" fillId="0" borderId="43" xfId="0" applyFont="1" applyBorder="1" applyAlignment="1" applyProtection="1"/>
    <xf numFmtId="175" fontId="60" fillId="0" borderId="43" xfId="0" applyNumberFormat="1" applyFont="1" applyBorder="1" applyAlignment="1" applyProtection="1">
      <alignment horizontal="center"/>
    </xf>
    <xf numFmtId="4" fontId="62" fillId="0" borderId="43" xfId="0" applyNumberFormat="1" applyFont="1" applyBorder="1" applyAlignment="1">
      <alignment horizontal="left" vertical="top" wrapText="1"/>
      <protection locked="0"/>
    </xf>
    <xf numFmtId="4" fontId="62" fillId="0" borderId="13" xfId="0" applyNumberFormat="1" applyFont="1" applyBorder="1" applyAlignment="1">
      <alignment horizontal="left" vertical="top" wrapText="1"/>
      <protection locked="0"/>
    </xf>
    <xf numFmtId="49" fontId="0" fillId="0" borderId="11" xfId="0" applyNumberFormat="1" applyBorder="1" applyAlignment="1" applyProtection="1">
      <alignment horizontal="left" vertical="center"/>
    </xf>
    <xf numFmtId="49" fontId="42" fillId="0" borderId="11" xfId="0" applyNumberFormat="1" applyFont="1" applyBorder="1" applyAlignment="1" applyProtection="1">
      <alignment horizontal="left" vertical="center"/>
    </xf>
    <xf numFmtId="0" fontId="0" fillId="0" borderId="76" xfId="0" applyBorder="1" applyAlignment="1" applyProtection="1">
      <alignment horizontal="justify" vertical="top" wrapText="1"/>
    </xf>
    <xf numFmtId="0" fontId="62" fillId="0" borderId="76" xfId="0" applyFont="1" applyBorder="1" applyAlignment="1" applyProtection="1"/>
    <xf numFmtId="175" fontId="60" fillId="0" borderId="76" xfId="0" applyNumberFormat="1" applyFont="1" applyBorder="1" applyAlignment="1" applyProtection="1">
      <alignment horizontal="center"/>
    </xf>
    <xf numFmtId="0" fontId="65" fillId="0" borderId="36" xfId="0" applyFont="1" applyBorder="1" applyAlignment="1" applyProtection="1">
      <alignment horizontal="center" vertical="center" wrapText="1"/>
    </xf>
    <xf numFmtId="0" fontId="65" fillId="0" borderId="37" xfId="0" applyFont="1" applyBorder="1" applyAlignment="1" applyProtection="1">
      <alignment horizontal="center" vertical="center" wrapText="1"/>
    </xf>
    <xf numFmtId="175" fontId="65" fillId="0" borderId="37" xfId="0" applyNumberFormat="1" applyFont="1" applyBorder="1" applyAlignment="1" applyProtection="1">
      <alignment horizontal="center" vertical="center" wrapText="1"/>
    </xf>
    <xf numFmtId="4" fontId="65" fillId="0" borderId="37" xfId="0" applyNumberFormat="1" applyFont="1" applyBorder="1" applyAlignment="1">
      <alignment horizontal="center" vertical="center" wrapText="1"/>
      <protection locked="0"/>
    </xf>
    <xf numFmtId="4" fontId="65" fillId="0" borderId="38" xfId="0" applyNumberFormat="1" applyFont="1" applyBorder="1" applyAlignment="1" applyProtection="1">
      <alignment horizontal="center" vertical="center"/>
    </xf>
    <xf numFmtId="0" fontId="64" fillId="0" borderId="77" xfId="0" applyFont="1" applyBorder="1" applyAlignment="1" applyProtection="1">
      <alignment horizontal="center" vertical="center" wrapText="1"/>
    </xf>
    <xf numFmtId="0" fontId="66" fillId="0" borderId="57" xfId="6" applyFont="1" applyBorder="1" applyAlignment="1" applyProtection="1">
      <alignment wrapText="1"/>
    </xf>
    <xf numFmtId="0" fontId="64" fillId="0" borderId="57" xfId="0" applyFont="1" applyBorder="1" applyAlignment="1" applyProtection="1">
      <alignment horizontal="center" vertical="center" wrapText="1"/>
    </xf>
    <xf numFmtId="175" fontId="64" fillId="0" borderId="57" xfId="0" applyNumberFormat="1" applyFont="1" applyBorder="1" applyAlignment="1" applyProtection="1">
      <alignment horizontal="center" vertical="center" wrapText="1"/>
    </xf>
    <xf numFmtId="177" fontId="64" fillId="0" borderId="57" xfId="0" applyNumberFormat="1" applyFont="1" applyBorder="1" applyAlignment="1">
      <alignment horizontal="center" vertical="center" wrapText="1"/>
      <protection locked="0"/>
    </xf>
    <xf numFmtId="177" fontId="64" fillId="0" borderId="78" xfId="0" applyNumberFormat="1" applyFont="1" applyBorder="1" applyAlignment="1" applyProtection="1">
      <alignment horizontal="center" vertical="center"/>
    </xf>
    <xf numFmtId="49" fontId="64" fillId="0" borderId="77" xfId="0" applyNumberFormat="1" applyFont="1" applyBorder="1" applyAlignment="1" applyProtection="1">
      <alignment horizontal="center" vertical="center"/>
    </xf>
    <xf numFmtId="0" fontId="42" fillId="0" borderId="57" xfId="0" applyFont="1" applyBorder="1" applyAlignment="1" applyProtection="1">
      <alignment vertical="center" wrapText="1"/>
    </xf>
    <xf numFmtId="0" fontId="67" fillId="0" borderId="57" xfId="0" applyFont="1" applyBorder="1" applyAlignment="1" applyProtection="1"/>
    <xf numFmtId="177" fontId="67" fillId="0" borderId="57" xfId="0" applyNumberFormat="1" applyFont="1" applyBorder="1" applyAlignment="1" applyProtection="1"/>
    <xf numFmtId="177" fontId="67" fillId="0" borderId="78" xfId="0" applyNumberFormat="1" applyFont="1" applyBorder="1" applyAlignment="1" applyProtection="1"/>
    <xf numFmtId="49" fontId="33" fillId="0" borderId="77" xfId="0" applyNumberFormat="1" applyFont="1" applyBorder="1" applyAlignment="1" applyProtection="1">
      <alignment horizontal="center" vertical="center"/>
    </xf>
    <xf numFmtId="0" fontId="33" fillId="0" borderId="57" xfId="0" applyFont="1" applyBorder="1" applyAlignment="1" applyProtection="1">
      <alignment wrapText="1"/>
    </xf>
    <xf numFmtId="0" fontId="33" fillId="0" borderId="57" xfId="0" applyFont="1" applyBorder="1" applyAlignment="1" applyProtection="1"/>
    <xf numFmtId="0" fontId="33" fillId="0" borderId="78" xfId="0" applyFont="1" applyBorder="1" applyAlignment="1" applyProtection="1"/>
    <xf numFmtId="0" fontId="33" fillId="0" borderId="57" xfId="9" applyFont="1" applyBorder="1" applyAlignment="1">
      <alignment vertical="center" wrapText="1"/>
    </xf>
    <xf numFmtId="0" fontId="33" fillId="0" borderId="57" xfId="0" applyFont="1" applyBorder="1" applyAlignment="1" applyProtection="1">
      <alignment horizontal="center" vertical="center"/>
    </xf>
    <xf numFmtId="177" fontId="33" fillId="0" borderId="57" xfId="0" applyNumberFormat="1" applyFont="1" applyBorder="1" applyAlignment="1" applyProtection="1">
      <alignment vertical="center"/>
    </xf>
    <xf numFmtId="177" fontId="33" fillId="0" borderId="78" xfId="0" applyNumberFormat="1" applyFont="1" applyBorder="1" applyAlignment="1" applyProtection="1">
      <alignment vertical="center"/>
    </xf>
    <xf numFmtId="0" fontId="33" fillId="0" borderId="57" xfId="0" applyFont="1" applyBorder="1" applyAlignment="1" applyProtection="1">
      <alignment horizontal="left" vertical="center" wrapText="1"/>
    </xf>
    <xf numFmtId="49" fontId="42" fillId="0" borderId="77" xfId="0" applyNumberFormat="1" applyFont="1" applyBorder="1" applyAlignment="1" applyProtection="1">
      <alignment horizontal="center" vertical="center"/>
    </xf>
    <xf numFmtId="49" fontId="69" fillId="0" borderId="77" xfId="0" applyNumberFormat="1" applyFont="1" applyBorder="1" applyAlignment="1" applyProtection="1">
      <alignment horizontal="center" vertical="center"/>
    </xf>
    <xf numFmtId="0" fontId="33" fillId="0" borderId="57" xfId="0" applyFont="1" applyBorder="1" applyAlignment="1" applyProtection="1">
      <alignment horizontal="left" vertical="top" wrapText="1"/>
    </xf>
    <xf numFmtId="49" fontId="33" fillId="0" borderId="57" xfId="0" applyNumberFormat="1" applyFont="1" applyBorder="1" applyAlignment="1" applyProtection="1">
      <alignment horizontal="left" vertical="top" wrapText="1"/>
    </xf>
    <xf numFmtId="0" fontId="69" fillId="0" borderId="57" xfId="0" applyFont="1" applyBorder="1" applyAlignment="1" applyProtection="1">
      <alignment horizontal="center" vertical="center"/>
    </xf>
    <xf numFmtId="177" fontId="69" fillId="0" borderId="57" xfId="0" applyNumberFormat="1" applyFont="1" applyBorder="1" applyAlignment="1" applyProtection="1">
      <alignment horizontal="center" vertical="center"/>
    </xf>
    <xf numFmtId="0" fontId="33" fillId="0" borderId="57" xfId="0" applyFont="1" applyBorder="1" applyAlignment="1" applyProtection="1">
      <alignment horizontal="left" vertical="top"/>
    </xf>
    <xf numFmtId="0" fontId="33" fillId="0" borderId="57" xfId="0" applyFont="1" applyBorder="1" applyAlignment="1" applyProtection="1">
      <alignment horizontal="center"/>
    </xf>
    <xf numFmtId="177" fontId="33" fillId="0" borderId="57" xfId="0" applyNumberFormat="1" applyFont="1" applyBorder="1" applyAlignment="1" applyProtection="1"/>
    <xf numFmtId="177" fontId="33" fillId="0" borderId="78" xfId="0" applyNumberFormat="1" applyFont="1" applyBorder="1" applyAlignment="1" applyProtection="1"/>
    <xf numFmtId="0" fontId="69" fillId="0" borderId="57" xfId="0" applyFont="1" applyBorder="1" applyAlignment="1" applyProtection="1">
      <alignment horizontal="left"/>
    </xf>
    <xf numFmtId="177" fontId="69" fillId="0" borderId="78" xfId="0" applyNumberFormat="1" applyFont="1" applyBorder="1" applyAlignment="1" applyProtection="1"/>
    <xf numFmtId="0" fontId="33" fillId="0" borderId="79" xfId="0" applyFont="1" applyBorder="1" applyAlignment="1" applyProtection="1">
      <alignment horizontal="center"/>
    </xf>
    <xf numFmtId="0" fontId="33" fillId="0" borderId="80" xfId="0" applyFont="1" applyBorder="1" applyAlignment="1" applyProtection="1"/>
    <xf numFmtId="0" fontId="33" fillId="0" borderId="81" xfId="0" applyFont="1" applyBorder="1" applyAlignment="1" applyProtection="1"/>
    <xf numFmtId="0" fontId="72" fillId="0" borderId="82" xfId="4" applyFont="1" applyBorder="1" applyAlignment="1">
      <alignment horizontal="center" vertical="center" wrapText="1"/>
    </xf>
    <xf numFmtId="0" fontId="73" fillId="0" borderId="50" xfId="4" applyFont="1" applyBorder="1" applyAlignment="1">
      <alignment horizontal="left" vertical="center" wrapText="1"/>
    </xf>
    <xf numFmtId="178" fontId="73" fillId="0" borderId="0" xfId="4" applyNumberFormat="1" applyFont="1" applyAlignment="1">
      <alignment horizontal="left" vertical="center" wrapText="1"/>
    </xf>
    <xf numFmtId="178" fontId="73" fillId="0" borderId="0" xfId="4" applyNumberFormat="1" applyFont="1" applyAlignment="1">
      <alignment horizontal="center" vertical="center" wrapText="1"/>
    </xf>
    <xf numFmtId="0" fontId="73" fillId="0" borderId="0" xfId="4" applyFont="1" applyAlignment="1">
      <alignment horizontal="center" vertical="center" wrapText="1"/>
    </xf>
    <xf numFmtId="0" fontId="73" fillId="0" borderId="83" xfId="4" applyFont="1" applyBorder="1" applyAlignment="1">
      <alignment horizontal="center" vertical="center" wrapText="1"/>
    </xf>
    <xf numFmtId="180" fontId="73" fillId="0" borderId="50" xfId="2" applyNumberFormat="1" applyFont="1" applyBorder="1" applyAlignment="1">
      <alignment horizontal="center" vertical="center" wrapText="1"/>
    </xf>
    <xf numFmtId="180" fontId="73" fillId="0" borderId="51" xfId="2" applyNumberFormat="1" applyFont="1" applyBorder="1" applyAlignment="1">
      <alignment horizontal="center" vertical="center" wrapText="1"/>
    </xf>
    <xf numFmtId="180" fontId="73" fillId="0" borderId="84" xfId="2" applyNumberFormat="1" applyFont="1" applyBorder="1" applyAlignment="1">
      <alignment horizontal="center" vertical="center" wrapText="1"/>
    </xf>
    <xf numFmtId="180" fontId="73" fillId="0" borderId="83" xfId="2" applyNumberFormat="1" applyFont="1" applyBorder="1" applyAlignment="1">
      <alignment horizontal="center" vertical="center" wrapText="1"/>
    </xf>
    <xf numFmtId="180" fontId="73" fillId="0" borderId="85" xfId="2" applyNumberFormat="1" applyFont="1" applyBorder="1" applyAlignment="1">
      <alignment horizontal="center" vertical="center" wrapText="1"/>
    </xf>
    <xf numFmtId="0" fontId="75" fillId="0" borderId="41" xfId="4" applyFont="1" applyBorder="1" applyAlignment="1">
      <alignment horizontal="center" vertical="center" wrapText="1"/>
    </xf>
    <xf numFmtId="178" fontId="75" fillId="0" borderId="41" xfId="4" applyNumberFormat="1" applyFont="1" applyBorder="1" applyAlignment="1">
      <alignment horizontal="left" vertical="center" wrapText="1"/>
    </xf>
    <xf numFmtId="178" fontId="75" fillId="0" borderId="41" xfId="4" applyNumberFormat="1" applyFont="1" applyBorder="1" applyAlignment="1">
      <alignment horizontal="center" vertical="center" wrapText="1"/>
    </xf>
    <xf numFmtId="0" fontId="75" fillId="0" borderId="41" xfId="4" applyFont="1" applyBorder="1" applyAlignment="1">
      <alignment horizontal="right" vertical="center" wrapText="1"/>
    </xf>
    <xf numFmtId="179" fontId="75" fillId="0" borderId="41" xfId="2" applyFont="1" applyBorder="1" applyAlignment="1">
      <alignment horizontal="right" vertical="center" wrapText="1"/>
    </xf>
    <xf numFmtId="179" fontId="76" fillId="0" borderId="41" xfId="2" applyFont="1" applyBorder="1" applyAlignment="1">
      <alignment horizontal="right" vertical="center" wrapText="1"/>
    </xf>
    <xf numFmtId="178" fontId="75" fillId="0" borderId="41" xfId="2" applyNumberFormat="1" applyFont="1" applyBorder="1" applyAlignment="1">
      <alignment horizontal="right" vertical="center" wrapText="1"/>
    </xf>
    <xf numFmtId="179" fontId="75" fillId="0" borderId="41" xfId="4" applyNumberFormat="1" applyFont="1" applyBorder="1" applyAlignment="1">
      <alignment vertical="center" wrapText="1"/>
    </xf>
    <xf numFmtId="0" fontId="77" fillId="0" borderId="50" xfId="0" applyFont="1" applyBorder="1" applyAlignment="1" applyProtection="1">
      <alignment horizontal="center" vertical="center" wrapText="1"/>
    </xf>
    <xf numFmtId="178" fontId="77" fillId="0" borderId="0" xfId="0" applyNumberFormat="1" applyFont="1" applyAlignment="1" applyProtection="1">
      <alignment horizontal="left" vertical="center" wrapText="1"/>
    </xf>
    <xf numFmtId="178" fontId="77" fillId="0" borderId="0" xfId="0" applyNumberFormat="1" applyFont="1" applyAlignment="1" applyProtection="1">
      <alignment horizontal="center" vertical="center" wrapText="1"/>
    </xf>
    <xf numFmtId="0" fontId="77" fillId="0" borderId="0" xfId="0" applyFont="1" applyAlignment="1" applyProtection="1">
      <alignment horizontal="right" vertical="center" wrapText="1"/>
    </xf>
    <xf numFmtId="0" fontId="77" fillId="0" borderId="51" xfId="0" applyFont="1" applyBorder="1" applyAlignment="1" applyProtection="1">
      <alignment horizontal="right" vertical="center" wrapText="1"/>
    </xf>
    <xf numFmtId="178" fontId="77" fillId="0" borderId="0" xfId="2" applyNumberFormat="1" applyFont="1" applyAlignment="1" applyProtection="1">
      <alignment horizontal="right" vertical="center" wrapText="1"/>
      <protection locked="0"/>
    </xf>
    <xf numFmtId="178" fontId="77" fillId="0" borderId="51" xfId="2" applyNumberFormat="1" applyFont="1" applyBorder="1" applyAlignment="1">
      <alignment horizontal="right" vertical="center" wrapText="1"/>
    </xf>
    <xf numFmtId="178" fontId="78" fillId="0" borderId="51" xfId="2" applyNumberFormat="1" applyFont="1" applyBorder="1" applyAlignment="1">
      <alignment vertical="center" wrapText="1"/>
    </xf>
    <xf numFmtId="0" fontId="79" fillId="0" borderId="86" xfId="1" applyFont="1" applyBorder="1" applyAlignment="1">
      <alignment vertical="center" wrapText="1"/>
    </xf>
    <xf numFmtId="178" fontId="80" fillId="0" borderId="0" xfId="4" applyNumberFormat="1" applyFont="1" applyAlignment="1">
      <alignment horizontal="left" vertical="center"/>
    </xf>
    <xf numFmtId="0" fontId="81" fillId="0" borderId="0" xfId="1" applyFont="1" applyAlignment="1">
      <alignment vertical="center"/>
    </xf>
    <xf numFmtId="178" fontId="80" fillId="0" borderId="0" xfId="4" applyNumberFormat="1" applyFont="1" applyAlignment="1">
      <alignment horizontal="right" vertical="center"/>
    </xf>
    <xf numFmtId="0" fontId="95" fillId="0" borderId="0" xfId="0" applyFont="1" applyAlignment="1">
      <alignment vertical="center"/>
      <protection locked="0"/>
    </xf>
    <xf numFmtId="0" fontId="97" fillId="0" borderId="0" xfId="0" applyFont="1" applyAlignment="1">
      <alignment vertical="center"/>
      <protection locked="0"/>
    </xf>
    <xf numFmtId="0" fontId="98" fillId="0" borderId="0" xfId="0" applyFont="1" applyAlignment="1">
      <alignment vertical="center"/>
      <protection locked="0"/>
    </xf>
    <xf numFmtId="0" fontId="0" fillId="0" borderId="0" xfId="0" applyAlignment="1">
      <alignment vertical="top"/>
      <protection locked="0"/>
    </xf>
    <xf numFmtId="0" fontId="84" fillId="0" borderId="0" xfId="0" applyFont="1" applyAlignment="1">
      <alignment horizontal="left" vertical="top"/>
      <protection locked="0"/>
    </xf>
    <xf numFmtId="170" fontId="99" fillId="0" borderId="39" xfId="0" applyNumberFormat="1" applyFont="1" applyBorder="1" applyAlignment="1">
      <alignment vertical="center"/>
      <protection locked="0"/>
    </xf>
    <xf numFmtId="170" fontId="84" fillId="0" borderId="0" xfId="0" applyNumberFormat="1" applyFont="1" applyAlignment="1">
      <alignment horizontal="left" vertical="top"/>
      <protection locked="0"/>
    </xf>
    <xf numFmtId="170" fontId="100" fillId="0" borderId="87" xfId="0" applyNumberFormat="1" applyFont="1" applyBorder="1" applyAlignment="1">
      <alignment vertical="center"/>
      <protection locked="0"/>
    </xf>
    <xf numFmtId="0" fontId="25" fillId="0" borderId="19" xfId="0" applyFont="1" applyBorder="1" applyAlignment="1" applyProtection="1">
      <alignment horizontal="left" vertical="center"/>
    </xf>
    <xf numFmtId="178" fontId="85" fillId="0" borderId="51" xfId="2" applyNumberFormat="1" applyFont="1" applyBorder="1" applyAlignment="1">
      <alignment horizontal="right" vertical="center"/>
    </xf>
    <xf numFmtId="0" fontId="80" fillId="0" borderId="41" xfId="4" applyFont="1" applyBorder="1" applyAlignment="1">
      <alignment vertical="center"/>
    </xf>
    <xf numFmtId="49" fontId="85" fillId="0" borderId="41" xfId="7" applyNumberFormat="1" applyFont="1" applyBorder="1" applyAlignment="1">
      <alignment horizontal="left" vertical="center"/>
    </xf>
    <xf numFmtId="0" fontId="71" fillId="0" borderId="41" xfId="4" applyFont="1" applyBorder="1" applyAlignment="1">
      <alignment horizontal="center" vertical="center"/>
    </xf>
    <xf numFmtId="178" fontId="80" fillId="0" borderId="42" xfId="2" applyNumberFormat="1" applyFont="1" applyBorder="1" applyAlignment="1">
      <alignment horizontal="right" vertical="center"/>
    </xf>
    <xf numFmtId="10" fontId="85" fillId="0" borderId="86" xfId="3" applyNumberFormat="1" applyFont="1" applyBorder="1" applyAlignment="1" applyProtection="1">
      <alignment horizontal="center" vertical="center"/>
      <protection locked="0"/>
    </xf>
    <xf numFmtId="178" fontId="85" fillId="0" borderId="51" xfId="2" applyNumberFormat="1" applyFont="1" applyBorder="1" applyAlignment="1" applyProtection="1">
      <alignment horizontal="right" vertical="center"/>
      <protection locked="0"/>
    </xf>
    <xf numFmtId="49" fontId="87" fillId="0" borderId="40" xfId="4" applyNumberFormat="1" applyFont="1" applyBorder="1" applyAlignment="1">
      <alignment horizontal="left" vertical="center"/>
    </xf>
    <xf numFmtId="49" fontId="88" fillId="0" borderId="41" xfId="4" applyNumberFormat="1" applyFont="1" applyBorder="1" applyAlignment="1">
      <alignment horizontal="left" vertical="center"/>
    </xf>
    <xf numFmtId="178" fontId="87" fillId="0" borderId="41" xfId="4" applyNumberFormat="1" applyFont="1" applyBorder="1" applyAlignment="1">
      <alignment horizontal="left" vertical="center"/>
    </xf>
    <xf numFmtId="178" fontId="87" fillId="0" borderId="41" xfId="4" applyNumberFormat="1" applyFont="1" applyBorder="1" applyAlignment="1">
      <alignment vertical="center"/>
    </xf>
    <xf numFmtId="178" fontId="87" fillId="0" borderId="42" xfId="4" applyNumberFormat="1" applyFont="1" applyBorder="1" applyAlignment="1">
      <alignment vertical="center"/>
    </xf>
    <xf numFmtId="178" fontId="77" fillId="0" borderId="86" xfId="0" applyNumberFormat="1" applyFont="1" applyBorder="1" applyAlignment="1" applyProtection="1">
      <alignment horizontal="left" vertical="center" wrapText="1"/>
    </xf>
    <xf numFmtId="49" fontId="85" fillId="0" borderId="86" xfId="0" applyNumberFormat="1" applyFont="1" applyBorder="1" applyAlignment="1" applyProtection="1">
      <alignment horizontal="left" vertical="center"/>
    </xf>
    <xf numFmtId="0" fontId="0" fillId="0" borderId="86" xfId="0" applyBorder="1">
      <alignment vertical="top"/>
      <protection locked="0"/>
    </xf>
    <xf numFmtId="178" fontId="77" fillId="0" borderId="0" xfId="0" applyNumberFormat="1" applyFont="1" applyBorder="1" applyAlignment="1" applyProtection="1">
      <alignment horizontal="left" vertical="center" wrapText="1"/>
    </xf>
    <xf numFmtId="49" fontId="85" fillId="0" borderId="0" xfId="0" applyNumberFormat="1" applyFont="1" applyBorder="1" applyAlignment="1" applyProtection="1">
      <alignment horizontal="left" vertical="center"/>
    </xf>
    <xf numFmtId="0" fontId="0" fillId="0" borderId="0" xfId="0" applyBorder="1">
      <alignment vertical="top"/>
      <protection locked="0"/>
    </xf>
    <xf numFmtId="10" fontId="85" fillId="0" borderId="0" xfId="3" applyNumberFormat="1" applyFont="1" applyBorder="1" applyAlignment="1" applyProtection="1">
      <alignment horizontal="center" vertical="center"/>
      <protection locked="0"/>
    </xf>
    <xf numFmtId="0" fontId="77" fillId="0" borderId="88" xfId="0" applyFont="1" applyBorder="1" applyAlignment="1" applyProtection="1">
      <alignment horizontal="center" vertical="center" wrapText="1"/>
    </xf>
    <xf numFmtId="178" fontId="78" fillId="0" borderId="89" xfId="2" applyNumberFormat="1" applyFont="1" applyBorder="1" applyAlignment="1">
      <alignment vertical="center" wrapText="1"/>
    </xf>
    <xf numFmtId="0" fontId="77" fillId="0" borderId="40" xfId="0" applyFont="1" applyBorder="1" applyAlignment="1" applyProtection="1">
      <alignment horizontal="center" vertical="center" wrapText="1"/>
    </xf>
    <xf numFmtId="0" fontId="86" fillId="0" borderId="0" xfId="4" applyFont="1" applyBorder="1" applyAlignment="1">
      <alignment horizontal="left" vertical="center"/>
    </xf>
    <xf numFmtId="0" fontId="71" fillId="0" borderId="0" xfId="4" applyFont="1" applyBorder="1" applyAlignment="1">
      <alignment horizontal="center" vertical="center"/>
    </xf>
    <xf numFmtId="178" fontId="85" fillId="0" borderId="0" xfId="2" applyNumberFormat="1" applyFont="1" applyBorder="1" applyAlignment="1">
      <alignment horizontal="right" vertical="center"/>
    </xf>
    <xf numFmtId="0" fontId="86" fillId="0" borderId="40" xfId="4" applyFont="1" applyBorder="1" applyAlignment="1">
      <alignment horizontal="center" vertical="center"/>
    </xf>
    <xf numFmtId="0" fontId="0" fillId="0" borderId="41" xfId="0" applyBorder="1">
      <alignment vertical="top"/>
      <protection locked="0"/>
    </xf>
    <xf numFmtId="0" fontId="86" fillId="0" borderId="41" xfId="4" applyFont="1" applyBorder="1" applyAlignment="1">
      <alignment horizontal="center" vertical="center"/>
    </xf>
    <xf numFmtId="0" fontId="86" fillId="0" borderId="41" xfId="4" applyFont="1" applyBorder="1" applyAlignment="1">
      <alignment horizontal="right" vertical="center"/>
    </xf>
    <xf numFmtId="0" fontId="86" fillId="0" borderId="42" xfId="4" applyFont="1" applyBorder="1" applyAlignment="1">
      <alignment horizontal="right" vertical="center"/>
    </xf>
    <xf numFmtId="0" fontId="89" fillId="0" borderId="0" xfId="0" applyFont="1" applyAlignment="1">
      <alignment horizontal="left" vertical="top"/>
      <protection locked="0"/>
    </xf>
    <xf numFmtId="0" fontId="100" fillId="0" borderId="0" xfId="0" applyFont="1" applyAlignment="1">
      <alignment horizontal="center" vertical="center"/>
      <protection locked="0"/>
    </xf>
    <xf numFmtId="0" fontId="6" fillId="0" borderId="17" xfId="0" applyFont="1" applyBorder="1" applyAlignment="1" applyProtection="1">
      <alignment horizontal="left" vertical="center"/>
    </xf>
    <xf numFmtId="0" fontId="6" fillId="0" borderId="18" xfId="0" applyFont="1" applyBorder="1" applyAlignment="1" applyProtection="1">
      <alignment horizontal="left" vertical="center"/>
    </xf>
    <xf numFmtId="0" fontId="6" fillId="0" borderId="19" xfId="0" applyFont="1" applyBorder="1" applyAlignment="1" applyProtection="1">
      <alignment horizontal="left" vertical="center" wrapText="1"/>
    </xf>
    <xf numFmtId="0" fontId="6" fillId="0" borderId="19" xfId="0" applyFont="1" applyBorder="1" applyAlignment="1" applyProtection="1">
      <alignment horizontal="center" vertical="center"/>
    </xf>
    <xf numFmtId="0" fontId="5" fillId="0" borderId="12" xfId="0" applyFont="1" applyBorder="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13" xfId="0" applyFont="1" applyBorder="1" applyAlignment="1" applyProtection="1">
      <alignment horizontal="left" vertical="center" wrapText="1"/>
    </xf>
    <xf numFmtId="0" fontId="69" fillId="0" borderId="11" xfId="0" applyFont="1" applyBorder="1" applyAlignment="1" applyProtection="1">
      <alignment horizontal="left" vertical="center" wrapText="1"/>
    </xf>
    <xf numFmtId="0" fontId="5" fillId="0" borderId="0" xfId="0" applyFont="1" applyAlignment="1" applyProtection="1">
      <alignment horizontal="left" vertical="center" wrapText="1"/>
    </xf>
    <xf numFmtId="0" fontId="5" fillId="0" borderId="14" xfId="0" applyFont="1" applyBorder="1" applyAlignment="1" applyProtection="1">
      <alignment horizontal="left" vertical="center" wrapText="1"/>
    </xf>
    <xf numFmtId="0" fontId="5" fillId="0" borderId="15" xfId="0" applyFont="1" applyBorder="1" applyAlignment="1" applyProtection="1">
      <alignment horizontal="left" vertical="center" wrapText="1"/>
    </xf>
    <xf numFmtId="0" fontId="5" fillId="0" borderId="76" xfId="0" applyFont="1" applyBorder="1" applyAlignment="1" applyProtection="1">
      <alignment horizontal="left" vertical="center" wrapText="1"/>
    </xf>
    <xf numFmtId="0" fontId="5" fillId="0" borderId="16" xfId="0" applyFont="1" applyBorder="1" applyAlignment="1" applyProtection="1">
      <alignment horizontal="left" vertical="center" wrapText="1"/>
    </xf>
    <xf numFmtId="0" fontId="6" fillId="0" borderId="12" xfId="0" applyFont="1" applyBorder="1" applyAlignment="1" applyProtection="1">
      <alignment horizontal="left" vertical="center" wrapText="1"/>
    </xf>
    <xf numFmtId="0" fontId="6" fillId="0" borderId="43"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6" fillId="0" borderId="11" xfId="0" applyFont="1" applyBorder="1" applyAlignment="1" applyProtection="1">
      <alignment horizontal="left" vertical="center" wrapText="1"/>
    </xf>
    <xf numFmtId="0" fontId="6" fillId="0" borderId="0" xfId="0" applyFont="1" applyAlignment="1" applyProtection="1">
      <alignment horizontal="left" vertical="center" wrapText="1"/>
    </xf>
    <xf numFmtId="0" fontId="6" fillId="0" borderId="14" xfId="0" applyFont="1" applyBorder="1" applyAlignment="1" applyProtection="1">
      <alignment horizontal="left" vertical="center" wrapText="1"/>
    </xf>
    <xf numFmtId="0" fontId="4" fillId="0" borderId="0" xfId="0" applyFont="1" applyAlignment="1" applyProtection="1">
      <alignment horizontal="left" vertical="center"/>
    </xf>
    <xf numFmtId="0" fontId="4" fillId="0" borderId="15" xfId="0" applyFont="1" applyBorder="1" applyAlignment="1" applyProtection="1">
      <alignment horizontal="left" vertical="center" wrapText="1"/>
    </xf>
    <xf numFmtId="0" fontId="4" fillId="0" borderId="76" xfId="0" applyFont="1" applyBorder="1" applyAlignment="1" applyProtection="1">
      <alignment horizontal="center" vertical="center"/>
    </xf>
    <xf numFmtId="0" fontId="4" fillId="0" borderId="16" xfId="0" applyFont="1" applyBorder="1" applyAlignment="1" applyProtection="1">
      <alignment horizontal="center" vertical="center"/>
    </xf>
    <xf numFmtId="0" fontId="99" fillId="0" borderId="0" xfId="0" applyFont="1" applyAlignment="1">
      <alignment horizontal="right" vertical="center"/>
      <protection locked="0"/>
    </xf>
    <xf numFmtId="170" fontId="101" fillId="0" borderId="39" xfId="0" applyNumberFormat="1" applyFont="1" applyBorder="1" applyAlignment="1">
      <alignment horizontal="center" vertical="center"/>
      <protection locked="0"/>
    </xf>
    <xf numFmtId="0" fontId="97" fillId="0" borderId="86" xfId="0" applyFont="1" applyBorder="1" applyAlignment="1">
      <alignment horizontal="center" vertical="center"/>
      <protection locked="0"/>
    </xf>
    <xf numFmtId="0" fontId="100" fillId="0" borderId="0" xfId="0" applyFont="1" applyAlignment="1">
      <alignment horizontal="center" vertical="center"/>
      <protection locked="0"/>
    </xf>
    <xf numFmtId="170" fontId="99" fillId="0" borderId="0" xfId="0" applyNumberFormat="1" applyFont="1" applyBorder="1" applyAlignment="1">
      <alignment horizontal="center" vertical="center"/>
      <protection locked="0"/>
    </xf>
    <xf numFmtId="0" fontId="11" fillId="0" borderId="0" xfId="0" applyFont="1" applyAlignment="1" applyProtection="1">
      <alignment horizontal="center" vertical="center"/>
    </xf>
    <xf numFmtId="0" fontId="27" fillId="0" borderId="39" xfId="0" applyFont="1" applyBorder="1" applyAlignment="1" applyProtection="1">
      <alignment horizontal="center" vertical="center" wrapText="1"/>
    </xf>
    <xf numFmtId="0" fontId="28" fillId="0" borderId="39" xfId="0" applyFont="1" applyBorder="1" applyAlignment="1" applyProtection="1">
      <alignment horizontal="center" vertical="center" wrapText="1"/>
    </xf>
    <xf numFmtId="49" fontId="32" fillId="0" borderId="40" xfId="0" applyNumberFormat="1" applyFont="1" applyBorder="1" applyAlignment="1" applyProtection="1">
      <alignment horizontal="left" vertical="center" wrapText="1"/>
    </xf>
    <xf numFmtId="49" fontId="31" fillId="0" borderId="41" xfId="0" applyNumberFormat="1" applyFont="1" applyBorder="1" applyAlignment="1" applyProtection="1">
      <alignment horizontal="left" vertical="center" wrapText="1"/>
    </xf>
    <xf numFmtId="49" fontId="31" fillId="0" borderId="40" xfId="0" applyNumberFormat="1" applyFont="1" applyBorder="1" applyAlignment="1" applyProtection="1">
      <alignment horizontal="left" vertical="center" wrapText="1"/>
    </xf>
    <xf numFmtId="49" fontId="31" fillId="0" borderId="42" xfId="0" applyNumberFormat="1" applyFont="1" applyBorder="1" applyAlignment="1" applyProtection="1">
      <alignment horizontal="left" vertical="center" wrapText="1"/>
    </xf>
    <xf numFmtId="0" fontId="31" fillId="0" borderId="41" xfId="0" applyFont="1" applyBorder="1" applyAlignment="1" applyProtection="1">
      <alignment horizontal="left" vertical="top" wrapText="1" indent="1"/>
    </xf>
    <xf numFmtId="0" fontId="31" fillId="0" borderId="42" xfId="0" applyFont="1" applyBorder="1" applyAlignment="1" applyProtection="1">
      <alignment horizontal="left" vertical="top" wrapText="1" indent="1"/>
    </xf>
    <xf numFmtId="49" fontId="31" fillId="0" borderId="40" xfId="0" applyNumberFormat="1" applyFont="1" applyBorder="1" applyAlignment="1" applyProtection="1">
      <alignment horizontal="left" vertical="top" wrapText="1" indent="1"/>
    </xf>
    <xf numFmtId="49" fontId="31" fillId="0" borderId="41" xfId="0" applyNumberFormat="1" applyFont="1" applyBorder="1" applyAlignment="1" applyProtection="1">
      <alignment horizontal="left" vertical="top" wrapText="1" indent="1"/>
    </xf>
    <xf numFmtId="49" fontId="37" fillId="0" borderId="40" xfId="0" applyNumberFormat="1" applyFont="1" applyBorder="1" applyAlignment="1" applyProtection="1">
      <alignment horizontal="left" vertical="top" wrapText="1"/>
    </xf>
    <xf numFmtId="49" fontId="31" fillId="0" borderId="41" xfId="0" applyNumberFormat="1" applyFont="1" applyBorder="1" applyAlignment="1" applyProtection="1">
      <alignment horizontal="left" vertical="top" wrapText="1"/>
    </xf>
    <xf numFmtId="49" fontId="32" fillId="0" borderId="40" xfId="0" applyNumberFormat="1" applyFont="1" applyBorder="1" applyAlignment="1" applyProtection="1">
      <alignment horizontal="left" vertical="top" wrapText="1"/>
    </xf>
    <xf numFmtId="0" fontId="31" fillId="0" borderId="40" xfId="0" applyFont="1" applyBorder="1" applyAlignment="1" applyProtection="1">
      <alignment horizontal="left" vertical="top" wrapText="1" indent="1"/>
    </xf>
    <xf numFmtId="49" fontId="31" fillId="0" borderId="42" xfId="0" applyNumberFormat="1" applyFont="1" applyBorder="1" applyAlignment="1" applyProtection="1">
      <alignment horizontal="left" vertical="top" wrapText="1" indent="1"/>
    </xf>
    <xf numFmtId="0" fontId="83" fillId="0" borderId="0" xfId="0" applyFont="1" applyAlignment="1" applyProtection="1">
      <alignment horizontal="center" vertical="center"/>
    </xf>
    <xf numFmtId="4" fontId="62" fillId="0" borderId="0" xfId="0" applyNumberFormat="1" applyFont="1" applyAlignment="1">
      <alignment horizontal="left" vertical="center"/>
      <protection locked="0"/>
    </xf>
    <xf numFmtId="4" fontId="62" fillId="0" borderId="14" xfId="0" applyNumberFormat="1" applyFont="1" applyBorder="1" applyAlignment="1">
      <alignment horizontal="left" vertical="center"/>
      <protection locked="0"/>
    </xf>
    <xf numFmtId="4" fontId="62" fillId="0" borderId="76" xfId="0" applyNumberFormat="1" applyFont="1" applyBorder="1" applyAlignment="1">
      <alignment horizontal="left" vertical="top" wrapText="1"/>
      <protection locked="0"/>
    </xf>
    <xf numFmtId="4" fontId="62" fillId="0" borderId="16" xfId="0" applyNumberFormat="1" applyFont="1" applyBorder="1" applyAlignment="1">
      <alignment horizontal="left" vertical="top" wrapText="1"/>
      <protection locked="0"/>
    </xf>
    <xf numFmtId="0" fontId="0" fillId="0" borderId="14" xfId="0" applyBorder="1" applyAlignment="1" applyProtection="1">
      <alignment horizontal="left" vertical="top" wrapText="1"/>
    </xf>
    <xf numFmtId="49" fontId="102" fillId="0" borderId="0" xfId="4" applyNumberFormat="1" applyFont="1" applyAlignment="1">
      <alignment horizontal="center" vertical="center"/>
    </xf>
    <xf numFmtId="0" fontId="82" fillId="0" borderId="0" xfId="5" applyFont="1" applyAlignment="1">
      <alignment horizontal="center" vertical="center" wrapText="1"/>
    </xf>
    <xf numFmtId="0" fontId="0" fillId="0" borderId="86" xfId="0" applyBorder="1" applyAlignment="1">
      <alignment horizontal="center" vertical="top"/>
      <protection locked="0"/>
    </xf>
    <xf numFmtId="0" fontId="0" fillId="0" borderId="0" xfId="0" applyBorder="1" applyAlignment="1">
      <alignment horizontal="center" vertical="top"/>
      <protection locked="0"/>
    </xf>
    <xf numFmtId="178" fontId="85" fillId="0" borderId="86" xfId="2" applyNumberFormat="1" applyFont="1" applyBorder="1" applyAlignment="1">
      <alignment horizontal="center" vertical="center"/>
    </xf>
    <xf numFmtId="178" fontId="85" fillId="0" borderId="0" xfId="2" applyNumberFormat="1" applyFont="1" applyBorder="1" applyAlignment="1">
      <alignment horizontal="center" vertical="center"/>
    </xf>
    <xf numFmtId="0" fontId="71" fillId="0" borderId="0" xfId="4" applyFont="1" applyAlignment="1">
      <alignment horizontal="center" vertical="center" wrapText="1"/>
    </xf>
    <xf numFmtId="0" fontId="72" fillId="0" borderId="88" xfId="4" applyFont="1" applyBorder="1" applyAlignment="1">
      <alignment horizontal="center" vertical="center" wrapText="1"/>
    </xf>
    <xf numFmtId="0" fontId="72" fillId="0" borderId="86" xfId="4" applyFont="1" applyBorder="1" applyAlignment="1">
      <alignment horizontal="center" vertical="center" wrapText="1"/>
    </xf>
    <xf numFmtId="0" fontId="72" fillId="0" borderId="89" xfId="4" applyFont="1" applyBorder="1" applyAlignment="1">
      <alignment horizontal="center" vertical="center" wrapText="1"/>
    </xf>
    <xf numFmtId="0" fontId="72" fillId="0" borderId="90" xfId="4" applyFont="1" applyBorder="1" applyAlignment="1">
      <alignment horizontal="center" vertical="center" wrapText="1"/>
    </xf>
    <xf numFmtId="0" fontId="72" fillId="0" borderId="91" xfId="4" applyFont="1" applyBorder="1" applyAlignment="1">
      <alignment horizontal="center" vertical="center" wrapText="1"/>
    </xf>
    <xf numFmtId="0" fontId="72" fillId="0" borderId="92" xfId="4" applyFont="1" applyBorder="1" applyAlignment="1">
      <alignment horizontal="center" vertical="center" wrapText="1"/>
    </xf>
    <xf numFmtId="0" fontId="80" fillId="0" borderId="41" xfId="4" applyFont="1" applyBorder="1" applyAlignment="1">
      <alignment horizontal="center" vertical="center"/>
    </xf>
    <xf numFmtId="0" fontId="86" fillId="0" borderId="41" xfId="4" applyFont="1" applyBorder="1" applyAlignment="1">
      <alignment horizontal="left" vertical="center"/>
    </xf>
    <xf numFmtId="0" fontId="103" fillId="0" borderId="0" xfId="0" applyFont="1" applyAlignment="1" applyProtection="1">
      <alignment horizontal="left"/>
    </xf>
    <xf numFmtId="39" fontId="104" fillId="0" borderId="0" xfId="0" applyNumberFormat="1" applyFont="1" applyAlignment="1">
      <alignment horizontal="right"/>
      <protection locked="0"/>
    </xf>
    <xf numFmtId="39" fontId="105" fillId="0" borderId="0" xfId="0" applyNumberFormat="1" applyFont="1" applyAlignment="1">
      <alignment horizontal="right"/>
      <protection locked="0"/>
    </xf>
    <xf numFmtId="39" fontId="106" fillId="0" borderId="35" xfId="0" applyNumberFormat="1" applyFont="1" applyBorder="1" applyAlignment="1">
      <alignment horizontal="right"/>
      <protection locked="0"/>
    </xf>
    <xf numFmtId="39" fontId="107" fillId="0" borderId="0" xfId="0" applyNumberFormat="1" applyFont="1" applyAlignment="1">
      <alignment horizontal="right"/>
      <protection locked="0"/>
    </xf>
    <xf numFmtId="39" fontId="108" fillId="0" borderId="0" xfId="0" applyNumberFormat="1" applyFont="1" applyAlignment="1">
      <alignment horizontal="right"/>
      <protection locked="0"/>
    </xf>
    <xf numFmtId="39" fontId="109" fillId="0" borderId="35" xfId="0" applyNumberFormat="1" applyFont="1" applyBorder="1" applyAlignment="1">
      <alignment horizontal="right"/>
      <protection locked="0"/>
    </xf>
    <xf numFmtId="39" fontId="110" fillId="0" borderId="38" xfId="0" applyNumberFormat="1" applyFont="1" applyBorder="1" applyAlignment="1">
      <alignment horizontal="right"/>
      <protection locked="0"/>
    </xf>
    <xf numFmtId="39" fontId="111" fillId="0" borderId="0" xfId="0" applyNumberFormat="1" applyFont="1" applyAlignment="1">
      <alignment horizontal="right"/>
      <protection locked="0"/>
    </xf>
  </cellXfs>
  <cellStyles count="12">
    <cellStyle name="Excel Built-in Excel Built-in Excel Built-in Excel Built-in Excel Built-in Excel Built-in Excel Built-in Excel Built-in Excel Built-in Excel Built-in Excel Built-in Excel Built-in Normal" xfId="1"/>
    <cellStyle name="Excel Built-in Excel Built-in Excel Built-in Excel Built-in Excel Built-in Excel Built-in Excel Built-in Excel Built-in Excel Built-in Excel Built-in Excel Built-in měny 2" xfId="2"/>
    <cellStyle name="Excel Built-in Excel Built-in Excel Built-in Excel Built-in Excel Built-in Excel Built-in Excel Built-in Excel Built-in Excel Built-in Excel Built-in Excel Built-in Normal 2" xfId="3"/>
    <cellStyle name="Excel Built-in Excel Built-in Excel Built-in Excel Built-in Excel Built-in Excel Built-in Excel Built-in Excel Built-in Excel Built-in Excel Built-in Excel Built-in normální 2" xfId="4"/>
    <cellStyle name="Excel Built-in Normal" xfId="5"/>
    <cellStyle name="Hypertextový odkaz" xfId="6" builtinId="8"/>
    <cellStyle name="Normal 2" xfId="7"/>
    <cellStyle name="Normální" xfId="0" builtinId="0"/>
    <cellStyle name="Normální 2" xfId="8"/>
    <cellStyle name="normální_AS-TP1-HTU-BQ-040504" xfId="9"/>
    <cellStyle name="normální_SYNTHESIA, Teplárna Zelená louka - (111.20) - Plynová regulační stanice - základy (GAsAG)_2" xfId="10"/>
    <cellStyle name="normální_Troja" xfId="11"/>
  </cellStyles>
  <dxfs count="54">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5</xdr:col>
      <xdr:colOff>784860</xdr:colOff>
      <xdr:row>0</xdr:row>
      <xdr:rowOff>45720</xdr:rowOff>
    </xdr:from>
    <xdr:to>
      <xdr:col>7</xdr:col>
      <xdr:colOff>1249680</xdr:colOff>
      <xdr:row>1</xdr:row>
      <xdr:rowOff>289560</xdr:rowOff>
    </xdr:to>
    <xdr:pic>
      <xdr:nvPicPr>
        <xdr:cNvPr id="2059" name="Picture 3">
          <a:extLst>
            <a:ext uri="{FF2B5EF4-FFF2-40B4-BE49-F238E27FC236}">
              <a16:creationId xmlns:a16="http://schemas.microsoft.com/office/drawing/2014/main" id="{D975B9F3-BBD4-B87D-14AF-9F46C67638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820" y="45720"/>
          <a:ext cx="1386840" cy="25146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822960</xdr:colOff>
      <xdr:row>0</xdr:row>
      <xdr:rowOff>45720</xdr:rowOff>
    </xdr:from>
    <xdr:to>
      <xdr:col>7</xdr:col>
      <xdr:colOff>1249680</xdr:colOff>
      <xdr:row>1</xdr:row>
      <xdr:rowOff>289560</xdr:rowOff>
    </xdr:to>
    <xdr:pic>
      <xdr:nvPicPr>
        <xdr:cNvPr id="3083" name="Picture 3">
          <a:extLst>
            <a:ext uri="{FF2B5EF4-FFF2-40B4-BE49-F238E27FC236}">
              <a16:creationId xmlns:a16="http://schemas.microsoft.com/office/drawing/2014/main" id="{2967BC11-8F0E-4094-A0C9-0F6EBCD20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83580" y="45720"/>
          <a:ext cx="1066800" cy="25146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83820</xdr:colOff>
      <xdr:row>2</xdr:row>
      <xdr:rowOff>114300</xdr:rowOff>
    </xdr:from>
    <xdr:to>
      <xdr:col>11</xdr:col>
      <xdr:colOff>99060</xdr:colOff>
      <xdr:row>7</xdr:row>
      <xdr:rowOff>228600</xdr:rowOff>
    </xdr:to>
    <xdr:pic>
      <xdr:nvPicPr>
        <xdr:cNvPr id="7177" name="Obrázek 1" descr="01 VAE CONTROLS.wmf">
          <a:extLst>
            <a:ext uri="{FF2B5EF4-FFF2-40B4-BE49-F238E27FC236}">
              <a16:creationId xmlns:a16="http://schemas.microsoft.com/office/drawing/2014/main" id="{4D2526E4-78F4-A29A-EE38-9832F668B3E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81900" y="472440"/>
          <a:ext cx="73152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236220</xdr:colOff>
      <xdr:row>0</xdr:row>
      <xdr:rowOff>0</xdr:rowOff>
    </xdr:from>
    <xdr:to>
      <xdr:col>1</xdr:col>
      <xdr:colOff>7620</xdr:colOff>
      <xdr:row>3</xdr:row>
      <xdr:rowOff>137160</xdr:rowOff>
    </xdr:to>
    <xdr:pic>
      <xdr:nvPicPr>
        <xdr:cNvPr id="8201" name="Obrázek 2">
          <a:extLst>
            <a:ext uri="{FF2B5EF4-FFF2-40B4-BE49-F238E27FC236}">
              <a16:creationId xmlns:a16="http://schemas.microsoft.com/office/drawing/2014/main" id="{208683A1-761F-F0B8-A25B-E57E2F147E6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220" y="0"/>
          <a:ext cx="25908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2.bin"/><Relationship Id="rId1" Type="http://schemas.openxmlformats.org/officeDocument/2006/relationships/hyperlink" Target="http://www.vaesprinklers.cz/"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8"/>
  <sheetViews>
    <sheetView showGridLines="0" tabSelected="1" view="pageBreakPreview" zoomScale="60" zoomScaleNormal="100" workbookViewId="0">
      <pane ySplit="3" topLeftCell="A4" activePane="bottomLeft" state="frozenSplit"/>
      <selection pane="bottomLeft" activeCell="V43" sqref="V43"/>
    </sheetView>
  </sheetViews>
  <sheetFormatPr defaultColWidth="10.42578125" defaultRowHeight="12" customHeight="1"/>
  <cols>
    <col min="1" max="1" width="3" style="2" customWidth="1"/>
    <col min="2" max="2" width="2.42578125" style="2" customWidth="1"/>
    <col min="3" max="3" width="3.7109375" style="2" customWidth="1"/>
    <col min="4" max="4" width="11" style="2" customWidth="1"/>
    <col min="5" max="5" width="15.7109375" style="2" customWidth="1"/>
    <col min="6" max="6" width="0.42578125" style="2" customWidth="1"/>
    <col min="7" max="7" width="3.140625" style="2" customWidth="1"/>
    <col min="8" max="8" width="3" style="2" customWidth="1"/>
    <col min="9" max="9" width="12.28515625" style="2" customWidth="1"/>
    <col min="10" max="10" width="16.140625" style="2" customWidth="1"/>
    <col min="11" max="11" width="0.7109375" style="2" customWidth="1"/>
    <col min="12" max="13" width="3" style="2" customWidth="1"/>
    <col min="14" max="14" width="5.7109375" style="2" customWidth="1"/>
    <col min="15" max="15" width="6.42578125" style="2" customWidth="1"/>
    <col min="16" max="16" width="12" style="2" customWidth="1"/>
    <col min="17" max="17" width="7.42578125" style="2" customWidth="1"/>
    <col min="18" max="18" width="29" style="2" bestFit="1" customWidth="1"/>
    <col min="19" max="19" width="0.42578125" style="2" customWidth="1"/>
    <col min="20" max="20" width="10.42578125" style="1"/>
    <col min="21" max="22" width="18.42578125" style="1" bestFit="1" customWidth="1"/>
    <col min="23" max="23" width="26.85546875" style="1" bestFit="1" customWidth="1"/>
    <col min="24" max="16384" width="10.42578125" style="1"/>
  </cols>
  <sheetData>
    <row r="1" spans="1:19" s="2" customFormat="1" ht="14.25" customHeight="1">
      <c r="A1" s="3"/>
      <c r="B1" s="4"/>
      <c r="C1" s="4"/>
      <c r="D1" s="4"/>
      <c r="E1" s="4"/>
      <c r="F1" s="4"/>
      <c r="G1" s="4"/>
      <c r="H1" s="4"/>
      <c r="I1" s="4"/>
      <c r="J1" s="4"/>
      <c r="K1" s="4"/>
      <c r="L1" s="4"/>
      <c r="M1" s="4"/>
      <c r="N1" s="4"/>
      <c r="O1" s="4"/>
      <c r="P1" s="4"/>
      <c r="Q1" s="4"/>
      <c r="R1" s="4"/>
      <c r="S1" s="5"/>
    </row>
    <row r="2" spans="1:19" s="2" customFormat="1" ht="21" customHeight="1">
      <c r="A2" s="6"/>
      <c r="B2" s="7"/>
      <c r="C2" s="7"/>
      <c r="D2" s="7"/>
      <c r="E2" s="7"/>
      <c r="F2" s="7"/>
      <c r="G2" s="8" t="s">
        <v>0</v>
      </c>
      <c r="H2" s="7"/>
      <c r="I2" s="7"/>
      <c r="J2" s="7"/>
      <c r="K2" s="7"/>
      <c r="L2" s="7"/>
      <c r="M2" s="7"/>
      <c r="N2" s="7"/>
      <c r="O2" s="7"/>
      <c r="P2" s="7"/>
      <c r="Q2" s="7"/>
      <c r="R2" s="7"/>
      <c r="S2" s="9"/>
    </row>
    <row r="3" spans="1:19" s="2" customFormat="1" ht="14.25" customHeight="1">
      <c r="A3" s="10"/>
      <c r="B3" s="11"/>
      <c r="C3" s="11"/>
      <c r="D3" s="11"/>
      <c r="E3" s="11"/>
      <c r="F3" s="11"/>
      <c r="G3" s="11"/>
      <c r="H3" s="11"/>
      <c r="I3" s="11"/>
      <c r="J3" s="11"/>
      <c r="K3" s="11"/>
      <c r="L3" s="11"/>
      <c r="M3" s="11"/>
      <c r="N3" s="11"/>
      <c r="O3" s="11"/>
      <c r="P3" s="11"/>
      <c r="Q3" s="11"/>
      <c r="R3" s="11"/>
      <c r="S3" s="12"/>
    </row>
    <row r="4" spans="1:19" s="2" customFormat="1" ht="9" customHeight="1">
      <c r="A4" s="13"/>
      <c r="B4" s="14"/>
      <c r="C4" s="14"/>
      <c r="D4" s="14"/>
      <c r="E4" s="14"/>
      <c r="F4" s="14"/>
      <c r="G4" s="14"/>
      <c r="H4" s="14"/>
      <c r="I4" s="14"/>
      <c r="J4" s="14"/>
      <c r="K4" s="14"/>
      <c r="L4" s="14"/>
      <c r="M4" s="14"/>
      <c r="N4" s="14"/>
      <c r="O4" s="14"/>
      <c r="P4" s="14"/>
      <c r="Q4" s="14"/>
      <c r="R4" s="14"/>
      <c r="S4" s="15"/>
    </row>
    <row r="5" spans="1:19" s="2" customFormat="1" ht="24.75" customHeight="1">
      <c r="A5" s="16"/>
      <c r="B5" s="17" t="s">
        <v>1</v>
      </c>
      <c r="C5" s="17"/>
      <c r="D5" s="17"/>
      <c r="E5" s="457" t="s">
        <v>2</v>
      </c>
      <c r="F5" s="458"/>
      <c r="G5" s="458"/>
      <c r="H5" s="458"/>
      <c r="I5" s="458"/>
      <c r="J5" s="458"/>
      <c r="K5" s="458"/>
      <c r="L5" s="459"/>
      <c r="M5" s="17"/>
      <c r="N5" s="17"/>
      <c r="O5" s="472" t="s">
        <v>3</v>
      </c>
      <c r="P5" s="472"/>
      <c r="Q5" s="18"/>
      <c r="R5" s="19"/>
      <c r="S5" s="20"/>
    </row>
    <row r="6" spans="1:19" s="2" customFormat="1" ht="24.75" customHeight="1">
      <c r="A6" s="16"/>
      <c r="B6" s="17" t="s">
        <v>4</v>
      </c>
      <c r="C6" s="17"/>
      <c r="D6" s="17"/>
      <c r="E6" s="460" t="s">
        <v>2547</v>
      </c>
      <c r="F6" s="461"/>
      <c r="G6" s="461"/>
      <c r="H6" s="461"/>
      <c r="I6" s="461"/>
      <c r="J6" s="461"/>
      <c r="K6" s="461"/>
      <c r="L6" s="462"/>
      <c r="M6" s="17"/>
      <c r="N6" s="17"/>
      <c r="O6" s="472" t="s">
        <v>5</v>
      </c>
      <c r="P6" s="472"/>
      <c r="Q6" s="21"/>
      <c r="R6" s="20"/>
      <c r="S6" s="20"/>
    </row>
    <row r="7" spans="1:19" s="2" customFormat="1" ht="24.75" customHeight="1">
      <c r="A7" s="16"/>
      <c r="B7" s="17"/>
      <c r="C7" s="17"/>
      <c r="D7" s="17"/>
      <c r="E7" s="463" t="s">
        <v>6</v>
      </c>
      <c r="F7" s="464"/>
      <c r="G7" s="464"/>
      <c r="H7" s="464"/>
      <c r="I7" s="464"/>
      <c r="J7" s="464"/>
      <c r="K7" s="464"/>
      <c r="L7" s="465"/>
      <c r="M7" s="17"/>
      <c r="N7" s="17"/>
      <c r="O7" s="472" t="s">
        <v>7</v>
      </c>
      <c r="P7" s="472"/>
      <c r="Q7" s="22" t="s">
        <v>8</v>
      </c>
      <c r="R7" s="23"/>
      <c r="S7" s="20"/>
    </row>
    <row r="8" spans="1:19" s="2" customFormat="1" ht="24.75" customHeight="1">
      <c r="A8" s="16"/>
      <c r="B8" s="17"/>
      <c r="C8" s="17"/>
      <c r="D8" s="17"/>
      <c r="E8" s="17"/>
      <c r="F8" s="17"/>
      <c r="G8" s="17"/>
      <c r="H8" s="17"/>
      <c r="I8" s="17"/>
      <c r="J8" s="17"/>
      <c r="K8" s="17"/>
      <c r="L8" s="17"/>
      <c r="M8" s="17"/>
      <c r="N8" s="17"/>
      <c r="O8" s="472" t="s">
        <v>9</v>
      </c>
      <c r="P8" s="472"/>
      <c r="Q8" s="17" t="s">
        <v>10</v>
      </c>
      <c r="R8" s="17"/>
      <c r="S8" s="20"/>
    </row>
    <row r="9" spans="1:19" s="2" customFormat="1" ht="24.75" customHeight="1">
      <c r="A9" s="16"/>
      <c r="B9" s="17" t="s">
        <v>11</v>
      </c>
      <c r="C9" s="17"/>
      <c r="D9" s="17"/>
      <c r="E9" s="466" t="s">
        <v>12</v>
      </c>
      <c r="F9" s="467"/>
      <c r="G9" s="467"/>
      <c r="H9" s="467"/>
      <c r="I9" s="467"/>
      <c r="J9" s="467"/>
      <c r="K9" s="467"/>
      <c r="L9" s="468"/>
      <c r="M9" s="17"/>
      <c r="N9" s="17"/>
      <c r="O9" s="453">
        <v>60193531</v>
      </c>
      <c r="P9" s="454"/>
      <c r="Q9" s="24"/>
      <c r="R9" s="25" t="s">
        <v>2573</v>
      </c>
      <c r="S9" s="20"/>
    </row>
    <row r="10" spans="1:19" s="2" customFormat="1" ht="24.75" customHeight="1">
      <c r="A10" s="16"/>
      <c r="B10" s="17" t="s">
        <v>13</v>
      </c>
      <c r="C10" s="17"/>
      <c r="D10" s="17"/>
      <c r="E10" s="469" t="s">
        <v>14</v>
      </c>
      <c r="F10" s="470"/>
      <c r="G10" s="470"/>
      <c r="H10" s="470"/>
      <c r="I10" s="470"/>
      <c r="J10" s="470"/>
      <c r="K10" s="470"/>
      <c r="L10" s="471"/>
      <c r="M10" s="17"/>
      <c r="N10" s="17"/>
      <c r="O10" s="453"/>
      <c r="P10" s="454"/>
      <c r="Q10" s="24"/>
      <c r="R10" s="25"/>
      <c r="S10" s="20"/>
    </row>
    <row r="11" spans="1:19" s="2" customFormat="1" ht="24.75" customHeight="1">
      <c r="A11" s="16"/>
      <c r="B11" s="17" t="s">
        <v>15</v>
      </c>
      <c r="C11" s="17"/>
      <c r="D11" s="17"/>
      <c r="E11" s="469" t="s">
        <v>6</v>
      </c>
      <c r="F11" s="470"/>
      <c r="G11" s="470"/>
      <c r="H11" s="470"/>
      <c r="I11" s="470"/>
      <c r="J11" s="470"/>
      <c r="K11" s="470"/>
      <c r="L11" s="471"/>
      <c r="M11" s="17"/>
      <c r="N11" s="17"/>
      <c r="O11" s="453"/>
      <c r="P11" s="454"/>
      <c r="Q11" s="24"/>
      <c r="R11" s="25"/>
      <c r="S11" s="20"/>
    </row>
    <row r="12" spans="1:19" s="2" customFormat="1" ht="24.75" customHeight="1">
      <c r="A12" s="16"/>
      <c r="B12" s="17" t="s">
        <v>16</v>
      </c>
      <c r="C12" s="17"/>
      <c r="D12" s="17"/>
      <c r="E12" s="473"/>
      <c r="F12" s="474"/>
      <c r="G12" s="474"/>
      <c r="H12" s="474"/>
      <c r="I12" s="474"/>
      <c r="J12" s="474"/>
      <c r="K12" s="474"/>
      <c r="L12" s="475"/>
      <c r="M12" s="17"/>
      <c r="N12" s="17"/>
      <c r="O12" s="455"/>
      <c r="P12" s="456"/>
      <c r="Q12" s="455"/>
      <c r="R12" s="456"/>
      <c r="S12" s="20"/>
    </row>
    <row r="13" spans="1:19" s="2" customFormat="1" ht="12.75" customHeight="1">
      <c r="A13" s="27"/>
      <c r="B13" s="28"/>
      <c r="C13" s="28"/>
      <c r="D13" s="28"/>
      <c r="E13" s="29"/>
      <c r="F13" s="28"/>
      <c r="G13" s="28"/>
      <c r="H13" s="28"/>
      <c r="I13" s="28"/>
      <c r="J13" s="28"/>
      <c r="K13" s="28"/>
      <c r="L13" s="28"/>
      <c r="M13" s="28"/>
      <c r="N13" s="28"/>
      <c r="O13" s="29"/>
      <c r="P13" s="29"/>
      <c r="Q13" s="29"/>
      <c r="R13" s="28"/>
      <c r="S13" s="30"/>
    </row>
    <row r="14" spans="1:19" s="2" customFormat="1" ht="18.75" customHeight="1">
      <c r="A14" s="16"/>
      <c r="B14" s="17"/>
      <c r="C14" s="17"/>
      <c r="D14" s="17"/>
      <c r="E14" s="31" t="s">
        <v>17</v>
      </c>
      <c r="F14" s="17"/>
      <c r="G14" s="17"/>
      <c r="H14" s="17"/>
      <c r="I14" s="31" t="s">
        <v>18</v>
      </c>
      <c r="J14" s="17"/>
      <c r="K14" s="17"/>
      <c r="L14" s="17"/>
      <c r="M14" s="17"/>
      <c r="N14" s="17"/>
      <c r="O14" s="472" t="s">
        <v>19</v>
      </c>
      <c r="P14" s="472"/>
      <c r="Q14" s="18"/>
      <c r="R14" s="32"/>
      <c r="S14" s="20"/>
    </row>
    <row r="15" spans="1:19" s="2" customFormat="1" ht="18.75" customHeight="1">
      <c r="A15" s="16"/>
      <c r="B15" s="17"/>
      <c r="C15" s="17"/>
      <c r="D15" s="17"/>
      <c r="E15" s="420" t="s">
        <v>2546</v>
      </c>
      <c r="F15" s="17"/>
      <c r="G15" s="31"/>
      <c r="H15" s="17"/>
      <c r="I15" s="26" t="s">
        <v>20</v>
      </c>
      <c r="J15" s="17"/>
      <c r="K15" s="17"/>
      <c r="L15" s="17"/>
      <c r="M15" s="17"/>
      <c r="N15" s="17"/>
      <c r="O15" s="472" t="s">
        <v>21</v>
      </c>
      <c r="P15" s="472"/>
      <c r="Q15" s="22"/>
      <c r="R15" s="33"/>
      <c r="S15" s="20"/>
    </row>
    <row r="16" spans="1:19" s="2" customFormat="1" ht="9" customHeight="1">
      <c r="A16" s="34"/>
      <c r="B16" s="35"/>
      <c r="C16" s="35"/>
      <c r="D16" s="35"/>
      <c r="E16" s="35"/>
      <c r="F16" s="35"/>
      <c r="G16" s="35"/>
      <c r="H16" s="35"/>
      <c r="I16" s="35"/>
      <c r="J16" s="35"/>
      <c r="K16" s="35"/>
      <c r="L16" s="35"/>
      <c r="M16" s="35"/>
      <c r="N16" s="35"/>
      <c r="O16" s="17"/>
      <c r="P16" s="35"/>
      <c r="Q16" s="35"/>
      <c r="R16" s="35"/>
      <c r="S16" s="36"/>
    </row>
    <row r="17" spans="1:25" s="2" customFormat="1" ht="20.25" customHeight="1">
      <c r="A17" s="37"/>
      <c r="B17" s="38"/>
      <c r="C17" s="38"/>
      <c r="D17" s="38"/>
      <c r="E17" s="39" t="s">
        <v>22</v>
      </c>
      <c r="F17" s="38"/>
      <c r="G17" s="38"/>
      <c r="H17" s="38"/>
      <c r="I17" s="38"/>
      <c r="J17" s="38"/>
      <c r="K17" s="38"/>
      <c r="L17" s="38"/>
      <c r="M17" s="38"/>
      <c r="N17" s="38"/>
      <c r="O17" s="14"/>
      <c r="P17" s="38"/>
      <c r="Q17" s="38"/>
      <c r="R17" s="38"/>
      <c r="S17" s="40"/>
    </row>
    <row r="18" spans="1:25" s="2" customFormat="1" ht="21.75" customHeight="1">
      <c r="A18" s="41" t="s">
        <v>23</v>
      </c>
      <c r="B18" s="42"/>
      <c r="C18" s="42"/>
      <c r="D18" s="43"/>
      <c r="E18" s="44" t="s">
        <v>24</v>
      </c>
      <c r="F18" s="43"/>
      <c r="G18" s="44" t="s">
        <v>25</v>
      </c>
      <c r="H18" s="42"/>
      <c r="I18" s="43"/>
      <c r="J18" s="44" t="s">
        <v>26</v>
      </c>
      <c r="K18" s="42"/>
      <c r="L18" s="44" t="s">
        <v>27</v>
      </c>
      <c r="M18" s="42"/>
      <c r="N18" s="42"/>
      <c r="O18" s="42"/>
      <c r="P18" s="43"/>
      <c r="Q18" s="44" t="s">
        <v>28</v>
      </c>
      <c r="R18" s="42"/>
      <c r="S18" s="45"/>
    </row>
    <row r="19" spans="1:25" s="2" customFormat="1" ht="19.5" customHeight="1">
      <c r="A19" s="46"/>
      <c r="B19" s="47"/>
      <c r="C19" s="47"/>
      <c r="D19" s="48">
        <v>0</v>
      </c>
      <c r="E19" s="49">
        <v>0</v>
      </c>
      <c r="F19" s="50"/>
      <c r="G19" s="51"/>
      <c r="H19" s="47"/>
      <c r="I19" s="48">
        <v>0</v>
      </c>
      <c r="J19" s="49">
        <v>0</v>
      </c>
      <c r="K19" s="52"/>
      <c r="L19" s="51"/>
      <c r="M19" s="47"/>
      <c r="N19" s="47"/>
      <c r="O19" s="53"/>
      <c r="P19" s="48">
        <v>0</v>
      </c>
      <c r="Q19" s="51"/>
      <c r="R19" s="54">
        <v>0</v>
      </c>
      <c r="S19" s="55"/>
    </row>
    <row r="20" spans="1:25" s="2" customFormat="1" ht="20.25" customHeight="1">
      <c r="A20" s="37"/>
      <c r="B20" s="38"/>
      <c r="C20" s="38"/>
      <c r="D20" s="38"/>
      <c r="E20" s="39" t="s">
        <v>29</v>
      </c>
      <c r="F20" s="38"/>
      <c r="G20" s="38"/>
      <c r="H20" s="38"/>
      <c r="I20" s="38"/>
      <c r="J20" s="56" t="s">
        <v>30</v>
      </c>
      <c r="K20" s="38"/>
      <c r="L20" s="38"/>
      <c r="M20" s="38"/>
      <c r="N20" s="38"/>
      <c r="O20" s="35"/>
      <c r="P20" s="38"/>
      <c r="Q20" s="38"/>
      <c r="R20" s="38"/>
      <c r="S20" s="40"/>
    </row>
    <row r="25" spans="1:25" ht="23.4">
      <c r="H25" s="479" t="s">
        <v>393</v>
      </c>
      <c r="I25" s="479"/>
      <c r="J25" s="479"/>
      <c r="K25" s="451"/>
      <c r="L25" s="479" t="s">
        <v>394</v>
      </c>
      <c r="M25" s="479"/>
      <c r="N25" s="479"/>
      <c r="O25" s="479"/>
      <c r="P25" s="479"/>
      <c r="Q25" s="451"/>
      <c r="R25" s="452" t="s">
        <v>395</v>
      </c>
      <c r="T25" s="412"/>
      <c r="X25" s="2"/>
      <c r="Y25" s="2"/>
    </row>
    <row r="26" spans="1:25" ht="22.5" customHeight="1">
      <c r="B26" s="476" t="s">
        <v>392</v>
      </c>
      <c r="C26" s="476"/>
      <c r="D26" s="476"/>
      <c r="E26" s="476"/>
      <c r="G26" s="415"/>
      <c r="H26" s="477">
        <f>D.1_IP_23_0201_03002!H234+'D.1_IP-23-0201-03406'!G7</f>
        <v>0</v>
      </c>
      <c r="I26" s="477"/>
      <c r="J26" s="477"/>
      <c r="K26" s="416"/>
      <c r="L26" s="477">
        <f>'D.2-IP-23-0201-13050'!H508</f>
        <v>0</v>
      </c>
      <c r="M26" s="477"/>
      <c r="N26" s="477"/>
      <c r="O26" s="477"/>
      <c r="P26" s="477"/>
      <c r="Q26" s="416"/>
      <c r="R26" s="417">
        <f t="shared" ref="R26:R32" si="0">L26+H26</f>
        <v>0</v>
      </c>
      <c r="X26" s="2"/>
      <c r="Y26" s="2"/>
    </row>
    <row r="27" spans="1:25" ht="22.5" customHeight="1">
      <c r="B27" s="476" t="s">
        <v>629</v>
      </c>
      <c r="C27" s="476"/>
      <c r="D27" s="476"/>
      <c r="E27" s="476"/>
      <c r="G27" s="415"/>
      <c r="H27" s="477">
        <f>D.1_IP_23_0201_04002!H456+'D.1_IP-23-0201-04408'!G7</f>
        <v>0</v>
      </c>
      <c r="I27" s="477"/>
      <c r="J27" s="477"/>
      <c r="K27" s="416"/>
      <c r="L27" s="477">
        <f>'D.2_IP-23-0201-15003'!F88</f>
        <v>0</v>
      </c>
      <c r="M27" s="477"/>
      <c r="N27" s="477"/>
      <c r="O27" s="477"/>
      <c r="P27" s="477"/>
      <c r="Q27" s="416"/>
      <c r="R27" s="417">
        <f t="shared" si="0"/>
        <v>0</v>
      </c>
      <c r="X27" s="2"/>
      <c r="Y27" s="2"/>
    </row>
    <row r="28" spans="1:25" ht="22.5" customHeight="1">
      <c r="B28" s="476" t="s">
        <v>1209</v>
      </c>
      <c r="C28" s="476"/>
      <c r="D28" s="476"/>
      <c r="E28" s="476"/>
      <c r="G28" s="415"/>
      <c r="H28" s="477">
        <f>'D.1-IP-23-0201-05002'!H280+'D.1_IP-23-0201-05408'!G7</f>
        <v>0</v>
      </c>
      <c r="I28" s="477"/>
      <c r="J28" s="477"/>
      <c r="K28" s="416"/>
      <c r="L28" s="477"/>
      <c r="M28" s="477"/>
      <c r="N28" s="477"/>
      <c r="O28" s="477"/>
      <c r="P28" s="477"/>
      <c r="Q28" s="416"/>
      <c r="R28" s="417">
        <f t="shared" si="0"/>
        <v>0</v>
      </c>
      <c r="X28" s="2"/>
      <c r="Y28" s="2"/>
    </row>
    <row r="29" spans="1:25" ht="22.5" customHeight="1">
      <c r="B29" s="476" t="s">
        <v>1520</v>
      </c>
      <c r="C29" s="476"/>
      <c r="D29" s="476"/>
      <c r="E29" s="476"/>
      <c r="G29" s="415"/>
      <c r="H29" s="477"/>
      <c r="I29" s="477"/>
      <c r="J29" s="477"/>
      <c r="K29" s="416"/>
      <c r="L29" s="477">
        <f>'D.2_IP-23-0201-11012'!K11</f>
        <v>0</v>
      </c>
      <c r="M29" s="477"/>
      <c r="N29" s="477"/>
      <c r="O29" s="477"/>
      <c r="P29" s="477"/>
      <c r="Q29" s="416"/>
      <c r="R29" s="417">
        <f t="shared" si="0"/>
        <v>0</v>
      </c>
      <c r="X29" s="2"/>
      <c r="Y29" s="2"/>
    </row>
    <row r="30" spans="1:25" ht="22.5" customHeight="1">
      <c r="B30" s="476" t="s">
        <v>1312</v>
      </c>
      <c r="C30" s="476"/>
      <c r="D30" s="476"/>
      <c r="E30" s="476"/>
      <c r="G30" s="415"/>
      <c r="H30" s="477">
        <f>'D.1_IP-23-0201-07202 '!H99</f>
        <v>0</v>
      </c>
      <c r="I30" s="477"/>
      <c r="J30" s="477"/>
      <c r="K30" s="416"/>
      <c r="L30" s="477"/>
      <c r="M30" s="477"/>
      <c r="N30" s="477"/>
      <c r="O30" s="477"/>
      <c r="P30" s="477"/>
      <c r="Q30" s="416"/>
      <c r="R30" s="417">
        <f t="shared" si="0"/>
        <v>0</v>
      </c>
      <c r="X30" s="2"/>
      <c r="Y30" s="2"/>
    </row>
    <row r="31" spans="1:25" ht="22.5" customHeight="1">
      <c r="B31" s="476" t="s">
        <v>1313</v>
      </c>
      <c r="C31" s="476"/>
      <c r="D31" s="476"/>
      <c r="E31" s="476"/>
      <c r="G31" s="415"/>
      <c r="H31" s="477">
        <f>'D.1_IP-23-0201-08202 '!H38</f>
        <v>0</v>
      </c>
      <c r="I31" s="477"/>
      <c r="J31" s="477"/>
      <c r="K31" s="416"/>
      <c r="L31" s="477"/>
      <c r="M31" s="477"/>
      <c r="N31" s="477"/>
      <c r="O31" s="477"/>
      <c r="P31" s="477"/>
      <c r="Q31" s="416"/>
      <c r="R31" s="417">
        <f t="shared" si="0"/>
        <v>0</v>
      </c>
      <c r="X31" s="2"/>
      <c r="Y31" s="2"/>
    </row>
    <row r="32" spans="1:25" ht="22.5" customHeight="1">
      <c r="B32" s="476" t="s">
        <v>1314</v>
      </c>
      <c r="C32" s="476"/>
      <c r="D32" s="476"/>
      <c r="E32" s="476"/>
      <c r="G32" s="415"/>
      <c r="H32" s="477"/>
      <c r="I32" s="477"/>
      <c r="J32" s="477"/>
      <c r="K32" s="416"/>
      <c r="L32" s="477">
        <f>'D.2_IP-23-0201-16002'!J170</f>
        <v>0</v>
      </c>
      <c r="M32" s="477"/>
      <c r="N32" s="477"/>
      <c r="O32" s="477"/>
      <c r="P32" s="477"/>
      <c r="Q32" s="416"/>
      <c r="R32" s="417">
        <f t="shared" si="0"/>
        <v>0</v>
      </c>
      <c r="X32" s="2"/>
      <c r="Y32" s="2"/>
    </row>
    <row r="33" spans="2:25" ht="12" customHeight="1" thickBot="1">
      <c r="B33" s="412"/>
      <c r="G33" s="415"/>
      <c r="H33" s="478"/>
      <c r="I33" s="478"/>
      <c r="J33" s="478"/>
      <c r="L33" s="413"/>
      <c r="R33" s="413"/>
      <c r="X33" s="2"/>
      <c r="Y33" s="2"/>
    </row>
    <row r="34" spans="2:25" ht="24" thickBot="1">
      <c r="B34" s="414" t="s">
        <v>66</v>
      </c>
      <c r="C34" s="415"/>
      <c r="D34" s="415"/>
      <c r="E34" s="415"/>
      <c r="G34" s="415"/>
      <c r="H34" s="480">
        <f>SUM(H26:H33)</f>
        <v>0</v>
      </c>
      <c r="I34" s="480"/>
      <c r="J34" s="480"/>
      <c r="K34" s="416"/>
      <c r="L34" s="480">
        <f>SUM(L26:L33)</f>
        <v>0</v>
      </c>
      <c r="M34" s="480"/>
      <c r="N34" s="480"/>
      <c r="O34" s="480"/>
      <c r="P34" s="480"/>
      <c r="R34" s="419">
        <f>SUM(R26:R33)</f>
        <v>0</v>
      </c>
      <c r="X34" s="2"/>
      <c r="Y34" s="2"/>
    </row>
    <row r="36" spans="2:25" ht="21">
      <c r="B36" s="414"/>
      <c r="P36" s="416" t="s">
        <v>2545</v>
      </c>
      <c r="Q36" s="416"/>
      <c r="R36" s="418">
        <f>R34*0.21</f>
        <v>0</v>
      </c>
      <c r="T36" s="2"/>
      <c r="U36" s="2"/>
      <c r="V36" s="2"/>
      <c r="W36" s="2"/>
      <c r="X36" s="2"/>
      <c r="Y36" s="2"/>
    </row>
    <row r="37" spans="2:25" ht="12" customHeight="1" thickBot="1"/>
    <row r="38" spans="2:25" ht="24" thickBot="1">
      <c r="B38" s="414" t="s">
        <v>2544</v>
      </c>
      <c r="R38" s="419">
        <f>R36+R34</f>
        <v>0</v>
      </c>
    </row>
  </sheetData>
  <mergeCells count="44">
    <mergeCell ref="H34:J34"/>
    <mergeCell ref="L25:P25"/>
    <mergeCell ref="L26:P26"/>
    <mergeCell ref="L27:P27"/>
    <mergeCell ref="L28:P28"/>
    <mergeCell ref="L29:P29"/>
    <mergeCell ref="L30:P30"/>
    <mergeCell ref="L31:P31"/>
    <mergeCell ref="L32:P32"/>
    <mergeCell ref="L34:P34"/>
    <mergeCell ref="H25:J25"/>
    <mergeCell ref="H26:J26"/>
    <mergeCell ref="H27:J27"/>
    <mergeCell ref="H28:J28"/>
    <mergeCell ref="H29:J29"/>
    <mergeCell ref="H30:J30"/>
    <mergeCell ref="H31:J31"/>
    <mergeCell ref="H32:J32"/>
    <mergeCell ref="H33:J33"/>
    <mergeCell ref="B28:E28"/>
    <mergeCell ref="B29:E29"/>
    <mergeCell ref="B30:E30"/>
    <mergeCell ref="B31:E31"/>
    <mergeCell ref="B32:E32"/>
    <mergeCell ref="Q12:R12"/>
    <mergeCell ref="E12:L12"/>
    <mergeCell ref="B26:E26"/>
    <mergeCell ref="B27:E27"/>
    <mergeCell ref="O7:P7"/>
    <mergeCell ref="O8:P8"/>
    <mergeCell ref="O9:P9"/>
    <mergeCell ref="O10:P10"/>
    <mergeCell ref="O14:P14"/>
    <mergeCell ref="O15:P15"/>
    <mergeCell ref="O11:P11"/>
    <mergeCell ref="O12:P12"/>
    <mergeCell ref="E5:L5"/>
    <mergeCell ref="E6:L6"/>
    <mergeCell ref="E7:L7"/>
    <mergeCell ref="E9:L9"/>
    <mergeCell ref="E10:L10"/>
    <mergeCell ref="E11:L11"/>
    <mergeCell ref="O5:P5"/>
    <mergeCell ref="O6:P6"/>
  </mergeCells>
  <printOptions horizontalCentered="1"/>
  <pageMargins left="0.39370079040527345" right="0.39370079040527345" top="0.7874015808105469" bottom="0.7874015808105469" header="0" footer="0"/>
  <pageSetup paperSize="9" scale="87" orientation="portrait" blackAndWhite="1" horizontalDpi="360" verticalDpi="360" r:id="rId1"/>
  <headerFooter alignWithMargins="0">
    <oddFooter>&amp;C   Strana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2"/>
  <sheetViews>
    <sheetView view="pageBreakPreview" zoomScale="60" zoomScaleNormal="100" workbookViewId="0">
      <selection activeCell="G14" sqref="G14:H172"/>
    </sheetView>
  </sheetViews>
  <sheetFormatPr defaultRowHeight="10.199999999999999"/>
  <cols>
    <col min="3" max="3" width="45.140625" customWidth="1"/>
    <col min="7" max="7" width="12.85546875" customWidth="1"/>
    <col min="8" max="10" width="12.28515625" bestFit="1" customWidth="1"/>
    <col min="11" max="11" width="13.42578125" bestFit="1" customWidth="1"/>
  </cols>
  <sheetData>
    <row r="1" spans="1:11" ht="18">
      <c r="A1" s="209"/>
      <c r="B1" s="210"/>
      <c r="C1" s="211" t="s">
        <v>1324</v>
      </c>
      <c r="D1" s="212"/>
      <c r="E1" s="211" t="s">
        <v>1325</v>
      </c>
      <c r="F1" s="213"/>
      <c r="G1" s="213"/>
      <c r="H1" s="210"/>
      <c r="I1" s="213"/>
      <c r="J1" s="213"/>
      <c r="K1" s="210"/>
    </row>
    <row r="2" spans="1:11">
      <c r="A2" s="210" t="s">
        <v>1326</v>
      </c>
      <c r="B2" s="210"/>
      <c r="C2" s="214" t="s">
        <v>1327</v>
      </c>
      <c r="D2" s="212"/>
      <c r="E2" s="215" t="s">
        <v>1328</v>
      </c>
      <c r="F2" s="213"/>
      <c r="G2" s="214" t="s">
        <v>1329</v>
      </c>
      <c r="H2" s="214"/>
      <c r="I2" s="214"/>
      <c r="J2" s="213"/>
      <c r="K2" s="210"/>
    </row>
    <row r="3" spans="1:11">
      <c r="A3" s="210" t="s">
        <v>1330</v>
      </c>
      <c r="B3" s="210"/>
      <c r="C3" s="214" t="s">
        <v>1331</v>
      </c>
      <c r="D3" s="212"/>
      <c r="E3" s="215" t="s">
        <v>1332</v>
      </c>
      <c r="F3" s="213"/>
      <c r="G3" s="214" t="s">
        <v>1333</v>
      </c>
      <c r="H3" s="214"/>
      <c r="I3" s="214"/>
      <c r="J3" s="213"/>
      <c r="K3" s="210"/>
    </row>
    <row r="4" spans="1:11">
      <c r="A4" s="210" t="s">
        <v>1334</v>
      </c>
      <c r="B4" s="210"/>
      <c r="C4" s="214" t="s">
        <v>1335</v>
      </c>
      <c r="D4" s="212"/>
      <c r="E4" s="215" t="s">
        <v>1336</v>
      </c>
      <c r="F4" s="213"/>
      <c r="G4" s="214" t="s">
        <v>1337</v>
      </c>
      <c r="H4" s="214"/>
      <c r="I4" s="214"/>
      <c r="J4" s="213"/>
      <c r="K4" s="210"/>
    </row>
    <row r="5" spans="1:11">
      <c r="A5" s="210" t="s">
        <v>1338</v>
      </c>
      <c r="B5" s="210"/>
      <c r="C5" s="214" t="s">
        <v>1339</v>
      </c>
      <c r="D5" s="212"/>
      <c r="E5" s="215" t="s">
        <v>1340</v>
      </c>
      <c r="F5" s="213"/>
      <c r="G5" s="215"/>
      <c r="H5" s="214"/>
      <c r="I5" s="214"/>
      <c r="J5" s="213"/>
      <c r="K5" s="210"/>
    </row>
    <row r="6" spans="1:11">
      <c r="A6" s="210" t="s">
        <v>1341</v>
      </c>
      <c r="B6" s="210"/>
      <c r="C6" s="214" t="s">
        <v>1342</v>
      </c>
      <c r="D6" s="212"/>
      <c r="E6" s="215" t="s">
        <v>1343</v>
      </c>
      <c r="F6" s="213"/>
      <c r="G6" s="215"/>
      <c r="H6" s="214"/>
      <c r="I6" s="214"/>
      <c r="J6" s="213"/>
      <c r="K6" s="210"/>
    </row>
    <row r="7" spans="1:11">
      <c r="A7" s="210"/>
      <c r="B7" s="210"/>
      <c r="C7" s="214"/>
      <c r="D7" s="212"/>
      <c r="E7" s="216" t="s">
        <v>1344</v>
      </c>
      <c r="F7" s="217"/>
      <c r="G7" s="217">
        <v>45002</v>
      </c>
      <c r="H7" s="217"/>
      <c r="I7" s="213"/>
      <c r="J7" s="213"/>
      <c r="K7" s="210"/>
    </row>
    <row r="8" spans="1:11" ht="30.6">
      <c r="A8" s="218" t="s">
        <v>400</v>
      </c>
      <c r="B8" s="219" t="s">
        <v>78</v>
      </c>
      <c r="C8" s="219" t="s">
        <v>79</v>
      </c>
      <c r="D8" s="219" t="s">
        <v>80</v>
      </c>
      <c r="E8" s="219" t="s">
        <v>81</v>
      </c>
      <c r="F8" s="220" t="s">
        <v>1345</v>
      </c>
      <c r="G8" s="220" t="s">
        <v>1346</v>
      </c>
      <c r="H8" s="219" t="s">
        <v>82</v>
      </c>
      <c r="I8" s="220" t="s">
        <v>1347</v>
      </c>
      <c r="J8" s="220" t="s">
        <v>1348</v>
      </c>
      <c r="K8" s="221" t="s">
        <v>83</v>
      </c>
    </row>
    <row r="9" spans="1:11">
      <c r="A9" s="222">
        <v>1</v>
      </c>
      <c r="B9" s="223">
        <v>2</v>
      </c>
      <c r="C9" s="223">
        <v>3</v>
      </c>
      <c r="D9" s="223">
        <v>4</v>
      </c>
      <c r="E9" s="223">
        <v>5</v>
      </c>
      <c r="F9" s="223">
        <v>6</v>
      </c>
      <c r="G9" s="223">
        <v>7</v>
      </c>
      <c r="H9" s="223">
        <v>8</v>
      </c>
      <c r="I9" s="223">
        <v>9</v>
      </c>
      <c r="J9" s="223">
        <v>10</v>
      </c>
      <c r="K9" s="224">
        <v>11</v>
      </c>
    </row>
    <row r="10" spans="1:11">
      <c r="A10" s="225"/>
      <c r="B10" s="226"/>
      <c r="C10" s="226"/>
      <c r="D10" s="227"/>
      <c r="E10" s="226"/>
      <c r="F10" s="228"/>
      <c r="G10" s="228"/>
      <c r="H10" s="226"/>
      <c r="I10" s="228"/>
      <c r="J10" s="228"/>
      <c r="K10" s="229"/>
    </row>
    <row r="11" spans="1:11">
      <c r="A11" s="230"/>
      <c r="B11" s="231"/>
      <c r="C11" s="231" t="s">
        <v>628</v>
      </c>
      <c r="D11" s="232"/>
      <c r="E11" s="233"/>
      <c r="F11" s="234"/>
      <c r="G11" s="234"/>
      <c r="H11" s="234"/>
      <c r="I11" s="235">
        <f>SUBTOTAL(9,I12:I172)</f>
        <v>4899774</v>
      </c>
      <c r="J11" s="235">
        <f>SUBTOTAL(9,J12:J172)</f>
        <v>0</v>
      </c>
      <c r="K11" s="235">
        <f>SUBTOTAL(9,K12:K172)</f>
        <v>0</v>
      </c>
    </row>
    <row r="12" spans="1:11">
      <c r="A12" s="236"/>
      <c r="B12" s="237" t="s">
        <v>1349</v>
      </c>
      <c r="C12" s="237" t="s">
        <v>1350</v>
      </c>
      <c r="D12" s="238"/>
      <c r="E12" s="239"/>
      <c r="F12" s="240"/>
      <c r="G12" s="240"/>
      <c r="H12" s="240"/>
      <c r="I12" s="240"/>
      <c r="J12" s="240"/>
      <c r="K12" s="241"/>
    </row>
    <row r="13" spans="1:11">
      <c r="A13" s="242"/>
      <c r="B13" s="243" t="s">
        <v>1351</v>
      </c>
      <c r="C13" s="243" t="s">
        <v>1352</v>
      </c>
      <c r="D13" s="244"/>
      <c r="E13" s="245"/>
      <c r="F13" s="246"/>
      <c r="G13" s="246"/>
      <c r="H13" s="246"/>
      <c r="I13" s="246">
        <f>SUBTOTAL(9,I14:I78)</f>
        <v>813774</v>
      </c>
      <c r="J13" s="246">
        <f>SUBTOTAL(9,J14:J78)</f>
        <v>0</v>
      </c>
      <c r="K13" s="246">
        <f>SUBTOTAL(9,K14:K78)</f>
        <v>0</v>
      </c>
    </row>
    <row r="14" spans="1:11" ht="81.599999999999994">
      <c r="A14" s="247">
        <v>1</v>
      </c>
      <c r="B14" s="248"/>
      <c r="C14" s="249" t="s">
        <v>1353</v>
      </c>
      <c r="D14" s="248" t="s">
        <v>161</v>
      </c>
      <c r="E14" s="250">
        <v>2</v>
      </c>
      <c r="F14" s="251">
        <v>35000</v>
      </c>
      <c r="G14" s="251"/>
      <c r="H14" s="252"/>
      <c r="I14" s="252">
        <f t="shared" ref="I14:I77" si="0">ROUND(E14*F14,2)</f>
        <v>70000</v>
      </c>
      <c r="J14" s="252">
        <f t="shared" ref="J14:J77" si="1">ROUND(E14*G14,2)</f>
        <v>0</v>
      </c>
      <c r="K14" s="253">
        <f t="shared" ref="K14:K77" si="2">ROUND(E14*H14,2)</f>
        <v>0</v>
      </c>
    </row>
    <row r="15" spans="1:11" ht="30.6">
      <c r="A15" s="254">
        <v>2</v>
      </c>
      <c r="B15" s="255"/>
      <c r="C15" s="256" t="s">
        <v>1354</v>
      </c>
      <c r="D15" s="255" t="s">
        <v>161</v>
      </c>
      <c r="E15" s="257">
        <v>2</v>
      </c>
      <c r="F15" s="258">
        <v>15500</v>
      </c>
      <c r="G15" s="258"/>
      <c r="H15" s="259"/>
      <c r="I15" s="259">
        <f t="shared" si="0"/>
        <v>31000</v>
      </c>
      <c r="J15" s="259">
        <f t="shared" si="1"/>
        <v>0</v>
      </c>
      <c r="K15" s="260">
        <f t="shared" si="2"/>
        <v>0</v>
      </c>
    </row>
    <row r="16" spans="1:11" ht="20.399999999999999">
      <c r="A16" s="254">
        <v>3</v>
      </c>
      <c r="B16" s="255"/>
      <c r="C16" s="256" t="s">
        <v>1355</v>
      </c>
      <c r="D16" s="255" t="s">
        <v>161</v>
      </c>
      <c r="E16" s="257">
        <v>2</v>
      </c>
      <c r="F16" s="258">
        <v>2000</v>
      </c>
      <c r="G16" s="258"/>
      <c r="H16" s="259"/>
      <c r="I16" s="259">
        <f>ROUND(E16*F16,2)</f>
        <v>4000</v>
      </c>
      <c r="J16" s="259">
        <f t="shared" si="1"/>
        <v>0</v>
      </c>
      <c r="K16" s="260">
        <f t="shared" si="2"/>
        <v>0</v>
      </c>
    </row>
    <row r="17" spans="1:11" ht="20.399999999999999">
      <c r="A17" s="254">
        <v>4</v>
      </c>
      <c r="B17" s="255"/>
      <c r="C17" s="256" t="s">
        <v>1356</v>
      </c>
      <c r="D17" s="255" t="s">
        <v>161</v>
      </c>
      <c r="E17" s="257">
        <v>1</v>
      </c>
      <c r="F17" s="258">
        <v>71000</v>
      </c>
      <c r="G17" s="258"/>
      <c r="H17" s="259"/>
      <c r="I17" s="259">
        <f t="shared" si="0"/>
        <v>71000</v>
      </c>
      <c r="J17" s="259">
        <f t="shared" si="1"/>
        <v>0</v>
      </c>
      <c r="K17" s="260">
        <f t="shared" si="2"/>
        <v>0</v>
      </c>
    </row>
    <row r="18" spans="1:11" ht="20.399999999999999">
      <c r="A18" s="254">
        <v>5</v>
      </c>
      <c r="B18" s="255"/>
      <c r="C18" s="256" t="s">
        <v>1357</v>
      </c>
      <c r="D18" s="255" t="s">
        <v>161</v>
      </c>
      <c r="E18" s="257">
        <v>1</v>
      </c>
      <c r="F18" s="258">
        <v>7000</v>
      </c>
      <c r="G18" s="258"/>
      <c r="H18" s="259"/>
      <c r="I18" s="259">
        <f t="shared" si="0"/>
        <v>7000</v>
      </c>
      <c r="J18" s="259">
        <f t="shared" si="1"/>
        <v>0</v>
      </c>
      <c r="K18" s="260">
        <f t="shared" si="2"/>
        <v>0</v>
      </c>
    </row>
    <row r="19" spans="1:11" ht="20.399999999999999">
      <c r="A19" s="254">
        <v>6</v>
      </c>
      <c r="B19" s="255"/>
      <c r="C19" s="256" t="s">
        <v>1358</v>
      </c>
      <c r="D19" s="255" t="s">
        <v>161</v>
      </c>
      <c r="E19" s="257">
        <v>1</v>
      </c>
      <c r="F19" s="258">
        <v>2500</v>
      </c>
      <c r="G19" s="258"/>
      <c r="H19" s="259"/>
      <c r="I19" s="259">
        <f t="shared" si="0"/>
        <v>2500</v>
      </c>
      <c r="J19" s="259">
        <f t="shared" si="1"/>
        <v>0</v>
      </c>
      <c r="K19" s="260">
        <f t="shared" si="2"/>
        <v>0</v>
      </c>
    </row>
    <row r="20" spans="1:11" ht="30.6">
      <c r="A20" s="254">
        <v>7</v>
      </c>
      <c r="B20" s="255"/>
      <c r="C20" s="256" t="s">
        <v>1359</v>
      </c>
      <c r="D20" s="255" t="s">
        <v>161</v>
      </c>
      <c r="E20" s="257">
        <v>1</v>
      </c>
      <c r="F20" s="258">
        <v>5000</v>
      </c>
      <c r="G20" s="258"/>
      <c r="H20" s="259"/>
      <c r="I20" s="259">
        <f t="shared" si="0"/>
        <v>5000</v>
      </c>
      <c r="J20" s="259">
        <f t="shared" si="1"/>
        <v>0</v>
      </c>
      <c r="K20" s="260">
        <f t="shared" si="2"/>
        <v>0</v>
      </c>
    </row>
    <row r="21" spans="1:11" ht="20.399999999999999">
      <c r="A21" s="254">
        <v>8</v>
      </c>
      <c r="B21" s="255"/>
      <c r="C21" s="256" t="s">
        <v>1360</v>
      </c>
      <c r="D21" s="255" t="s">
        <v>161</v>
      </c>
      <c r="E21" s="257">
        <v>3</v>
      </c>
      <c r="F21" s="258">
        <v>10000</v>
      </c>
      <c r="G21" s="258"/>
      <c r="H21" s="259"/>
      <c r="I21" s="259">
        <f t="shared" si="0"/>
        <v>30000</v>
      </c>
      <c r="J21" s="259">
        <f t="shared" si="1"/>
        <v>0</v>
      </c>
      <c r="K21" s="260">
        <f t="shared" si="2"/>
        <v>0</v>
      </c>
    </row>
    <row r="22" spans="1:11" ht="30.6">
      <c r="A22" s="254">
        <v>9</v>
      </c>
      <c r="B22" s="255"/>
      <c r="C22" s="256" t="s">
        <v>1361</v>
      </c>
      <c r="D22" s="255" t="s">
        <v>161</v>
      </c>
      <c r="E22" s="257">
        <v>1</v>
      </c>
      <c r="F22" s="258">
        <v>15500</v>
      </c>
      <c r="G22" s="258"/>
      <c r="H22" s="259"/>
      <c r="I22" s="259">
        <f t="shared" si="0"/>
        <v>15500</v>
      </c>
      <c r="J22" s="259">
        <f t="shared" si="1"/>
        <v>0</v>
      </c>
      <c r="K22" s="260">
        <f t="shared" si="2"/>
        <v>0</v>
      </c>
    </row>
    <row r="23" spans="1:11" ht="20.399999999999999">
      <c r="A23" s="254">
        <v>10</v>
      </c>
      <c r="B23" s="255"/>
      <c r="C23" s="256" t="s">
        <v>1362</v>
      </c>
      <c r="D23" s="255" t="s">
        <v>161</v>
      </c>
      <c r="E23" s="257">
        <v>3</v>
      </c>
      <c r="F23" s="258">
        <v>14500</v>
      </c>
      <c r="G23" s="258"/>
      <c r="H23" s="259"/>
      <c r="I23" s="259">
        <f t="shared" si="0"/>
        <v>43500</v>
      </c>
      <c r="J23" s="259">
        <f t="shared" si="1"/>
        <v>0</v>
      </c>
      <c r="K23" s="260">
        <f t="shared" si="2"/>
        <v>0</v>
      </c>
    </row>
    <row r="24" spans="1:11" ht="30.6">
      <c r="A24" s="254">
        <v>11</v>
      </c>
      <c r="B24" s="255"/>
      <c r="C24" s="256" t="s">
        <v>1363</v>
      </c>
      <c r="D24" s="255" t="s">
        <v>161</v>
      </c>
      <c r="E24" s="257">
        <v>7</v>
      </c>
      <c r="F24" s="258">
        <v>1350</v>
      </c>
      <c r="G24" s="258"/>
      <c r="H24" s="259"/>
      <c r="I24" s="259">
        <f t="shared" si="0"/>
        <v>9450</v>
      </c>
      <c r="J24" s="259">
        <f t="shared" si="1"/>
        <v>0</v>
      </c>
      <c r="K24" s="260">
        <f t="shared" si="2"/>
        <v>0</v>
      </c>
    </row>
    <row r="25" spans="1:11" ht="30.6">
      <c r="A25" s="254">
        <v>12</v>
      </c>
      <c r="B25" s="255"/>
      <c r="C25" s="256" t="s">
        <v>1364</v>
      </c>
      <c r="D25" s="255" t="s">
        <v>161</v>
      </c>
      <c r="E25" s="257">
        <v>2</v>
      </c>
      <c r="F25" s="258">
        <v>600</v>
      </c>
      <c r="G25" s="258"/>
      <c r="H25" s="259"/>
      <c r="I25" s="259">
        <f t="shared" si="0"/>
        <v>1200</v>
      </c>
      <c r="J25" s="259">
        <f t="shared" si="1"/>
        <v>0</v>
      </c>
      <c r="K25" s="260">
        <f t="shared" si="2"/>
        <v>0</v>
      </c>
    </row>
    <row r="26" spans="1:11" ht="20.399999999999999">
      <c r="A26" s="254">
        <v>13</v>
      </c>
      <c r="B26" s="255"/>
      <c r="C26" s="256" t="s">
        <v>1365</v>
      </c>
      <c r="D26" s="255" t="s">
        <v>161</v>
      </c>
      <c r="E26" s="257">
        <v>4</v>
      </c>
      <c r="F26" s="258">
        <v>154</v>
      </c>
      <c r="G26" s="261"/>
      <c r="H26" s="259"/>
      <c r="I26" s="259">
        <f t="shared" si="0"/>
        <v>616</v>
      </c>
      <c r="J26" s="259">
        <f t="shared" si="1"/>
        <v>0</v>
      </c>
      <c r="K26" s="260">
        <f t="shared" si="2"/>
        <v>0</v>
      </c>
    </row>
    <row r="27" spans="1:11" ht="20.399999999999999">
      <c r="A27" s="254">
        <v>14</v>
      </c>
      <c r="B27" s="255"/>
      <c r="C27" s="256" t="s">
        <v>1366</v>
      </c>
      <c r="D27" s="255" t="s">
        <v>161</v>
      </c>
      <c r="E27" s="257">
        <v>2</v>
      </c>
      <c r="F27" s="258">
        <v>2500</v>
      </c>
      <c r="G27" s="261"/>
      <c r="H27" s="259"/>
      <c r="I27" s="259">
        <f t="shared" si="0"/>
        <v>5000</v>
      </c>
      <c r="J27" s="259">
        <f t="shared" si="1"/>
        <v>0</v>
      </c>
      <c r="K27" s="260">
        <f t="shared" si="2"/>
        <v>0</v>
      </c>
    </row>
    <row r="28" spans="1:11" ht="20.399999999999999">
      <c r="A28" s="254">
        <v>15</v>
      </c>
      <c r="B28" s="255"/>
      <c r="C28" s="256" t="s">
        <v>1367</v>
      </c>
      <c r="D28" s="255" t="s">
        <v>161</v>
      </c>
      <c r="E28" s="257">
        <v>2</v>
      </c>
      <c r="F28" s="258">
        <v>614</v>
      </c>
      <c r="G28" s="261"/>
      <c r="H28" s="259"/>
      <c r="I28" s="259">
        <f t="shared" si="0"/>
        <v>1228</v>
      </c>
      <c r="J28" s="259">
        <f t="shared" si="1"/>
        <v>0</v>
      </c>
      <c r="K28" s="260">
        <f t="shared" si="2"/>
        <v>0</v>
      </c>
    </row>
    <row r="29" spans="1:11" ht="20.399999999999999">
      <c r="A29" s="254">
        <v>16</v>
      </c>
      <c r="B29" s="255"/>
      <c r="C29" s="256" t="s">
        <v>1368</v>
      </c>
      <c r="D29" s="255" t="s">
        <v>161</v>
      </c>
      <c r="E29" s="257">
        <v>2</v>
      </c>
      <c r="F29" s="258">
        <v>184</v>
      </c>
      <c r="G29" s="261"/>
      <c r="H29" s="259"/>
      <c r="I29" s="259">
        <f t="shared" si="0"/>
        <v>368</v>
      </c>
      <c r="J29" s="259">
        <f t="shared" si="1"/>
        <v>0</v>
      </c>
      <c r="K29" s="260">
        <f t="shared" si="2"/>
        <v>0</v>
      </c>
    </row>
    <row r="30" spans="1:11" ht="20.399999999999999">
      <c r="A30" s="254">
        <v>17</v>
      </c>
      <c r="B30" s="255"/>
      <c r="C30" s="256" t="s">
        <v>1369</v>
      </c>
      <c r="D30" s="255" t="s">
        <v>161</v>
      </c>
      <c r="E30" s="257">
        <v>2</v>
      </c>
      <c r="F30" s="258">
        <v>1945</v>
      </c>
      <c r="G30" s="261"/>
      <c r="H30" s="259"/>
      <c r="I30" s="259">
        <f t="shared" si="0"/>
        <v>3890</v>
      </c>
      <c r="J30" s="259">
        <f t="shared" si="1"/>
        <v>0</v>
      </c>
      <c r="K30" s="260">
        <f t="shared" si="2"/>
        <v>0</v>
      </c>
    </row>
    <row r="31" spans="1:11" ht="20.399999999999999">
      <c r="A31" s="254">
        <v>18</v>
      </c>
      <c r="B31" s="255"/>
      <c r="C31" s="256" t="s">
        <v>1370</v>
      </c>
      <c r="D31" s="255" t="s">
        <v>161</v>
      </c>
      <c r="E31" s="257">
        <v>2</v>
      </c>
      <c r="F31" s="258">
        <v>819</v>
      </c>
      <c r="G31" s="261"/>
      <c r="H31" s="259"/>
      <c r="I31" s="259">
        <f t="shared" si="0"/>
        <v>1638</v>
      </c>
      <c r="J31" s="259">
        <f t="shared" si="1"/>
        <v>0</v>
      </c>
      <c r="K31" s="260">
        <f t="shared" si="2"/>
        <v>0</v>
      </c>
    </row>
    <row r="32" spans="1:11" ht="20.399999999999999">
      <c r="A32" s="254">
        <v>19</v>
      </c>
      <c r="B32" s="255"/>
      <c r="C32" s="256" t="s">
        <v>1371</v>
      </c>
      <c r="D32" s="255" t="s">
        <v>161</v>
      </c>
      <c r="E32" s="257">
        <v>2</v>
      </c>
      <c r="F32" s="258">
        <v>614</v>
      </c>
      <c r="G32" s="261"/>
      <c r="H32" s="259"/>
      <c r="I32" s="259">
        <f t="shared" si="0"/>
        <v>1228</v>
      </c>
      <c r="J32" s="259">
        <f t="shared" si="1"/>
        <v>0</v>
      </c>
      <c r="K32" s="260">
        <f t="shared" si="2"/>
        <v>0</v>
      </c>
    </row>
    <row r="33" spans="1:11" ht="20.399999999999999">
      <c r="A33" s="254">
        <v>20</v>
      </c>
      <c r="B33" s="255"/>
      <c r="C33" s="256" t="s">
        <v>1372</v>
      </c>
      <c r="D33" s="255" t="s">
        <v>161</v>
      </c>
      <c r="E33" s="257">
        <v>2</v>
      </c>
      <c r="F33" s="258">
        <v>2559</v>
      </c>
      <c r="G33" s="261"/>
      <c r="H33" s="259"/>
      <c r="I33" s="259">
        <f t="shared" si="0"/>
        <v>5118</v>
      </c>
      <c r="J33" s="259">
        <f t="shared" si="1"/>
        <v>0</v>
      </c>
      <c r="K33" s="260">
        <f t="shared" si="2"/>
        <v>0</v>
      </c>
    </row>
    <row r="34" spans="1:11" ht="20.399999999999999">
      <c r="A34" s="254">
        <v>21</v>
      </c>
      <c r="B34" s="255"/>
      <c r="C34" s="256" t="s">
        <v>1373</v>
      </c>
      <c r="D34" s="255" t="s">
        <v>161</v>
      </c>
      <c r="E34" s="257">
        <v>2</v>
      </c>
      <c r="F34" s="258">
        <v>1536</v>
      </c>
      <c r="G34" s="261"/>
      <c r="H34" s="259"/>
      <c r="I34" s="259">
        <f t="shared" si="0"/>
        <v>3072</v>
      </c>
      <c r="J34" s="259">
        <f t="shared" si="1"/>
        <v>0</v>
      </c>
      <c r="K34" s="260">
        <f t="shared" si="2"/>
        <v>0</v>
      </c>
    </row>
    <row r="35" spans="1:11" ht="30.6">
      <c r="A35" s="254">
        <v>22</v>
      </c>
      <c r="B35" s="255"/>
      <c r="C35" s="256" t="s">
        <v>1374</v>
      </c>
      <c r="D35" s="255" t="s">
        <v>161</v>
      </c>
      <c r="E35" s="257">
        <v>2</v>
      </c>
      <c r="F35" s="258">
        <v>584</v>
      </c>
      <c r="G35" s="261"/>
      <c r="H35" s="259"/>
      <c r="I35" s="259">
        <f t="shared" si="0"/>
        <v>1168</v>
      </c>
      <c r="J35" s="259">
        <f t="shared" si="1"/>
        <v>0</v>
      </c>
      <c r="K35" s="260">
        <f t="shared" si="2"/>
        <v>0</v>
      </c>
    </row>
    <row r="36" spans="1:11" ht="30.6">
      <c r="A36" s="254">
        <v>23</v>
      </c>
      <c r="B36" s="255"/>
      <c r="C36" s="256" t="s">
        <v>1375</v>
      </c>
      <c r="D36" s="255" t="s">
        <v>161</v>
      </c>
      <c r="E36" s="257">
        <v>1</v>
      </c>
      <c r="F36" s="258">
        <v>256</v>
      </c>
      <c r="G36" s="261"/>
      <c r="H36" s="259"/>
      <c r="I36" s="259">
        <f t="shared" si="0"/>
        <v>256</v>
      </c>
      <c r="J36" s="259">
        <f t="shared" si="1"/>
        <v>0</v>
      </c>
      <c r="K36" s="260">
        <f t="shared" si="2"/>
        <v>0</v>
      </c>
    </row>
    <row r="37" spans="1:11" ht="20.399999999999999">
      <c r="A37" s="254">
        <v>24</v>
      </c>
      <c r="B37" s="255"/>
      <c r="C37" s="256" t="s">
        <v>1376</v>
      </c>
      <c r="D37" s="255" t="s">
        <v>161</v>
      </c>
      <c r="E37" s="257">
        <v>1</v>
      </c>
      <c r="F37" s="258">
        <v>113</v>
      </c>
      <c r="G37" s="261"/>
      <c r="H37" s="259"/>
      <c r="I37" s="259">
        <f t="shared" si="0"/>
        <v>113</v>
      </c>
      <c r="J37" s="259">
        <f t="shared" si="1"/>
        <v>0</v>
      </c>
      <c r="K37" s="260">
        <f t="shared" si="2"/>
        <v>0</v>
      </c>
    </row>
    <row r="38" spans="1:11" ht="20.399999999999999">
      <c r="A38" s="254">
        <v>25</v>
      </c>
      <c r="B38" s="255"/>
      <c r="C38" s="256" t="s">
        <v>1377</v>
      </c>
      <c r="D38" s="255" t="s">
        <v>161</v>
      </c>
      <c r="E38" s="257">
        <v>1</v>
      </c>
      <c r="F38" s="258">
        <v>10</v>
      </c>
      <c r="G38" s="261"/>
      <c r="H38" s="259"/>
      <c r="I38" s="259">
        <f t="shared" si="0"/>
        <v>10</v>
      </c>
      <c r="J38" s="259">
        <f t="shared" si="1"/>
        <v>0</v>
      </c>
      <c r="K38" s="260">
        <f t="shared" si="2"/>
        <v>0</v>
      </c>
    </row>
    <row r="39" spans="1:11">
      <c r="A39" s="254">
        <v>26</v>
      </c>
      <c r="B39" s="255"/>
      <c r="C39" s="256" t="s">
        <v>1378</v>
      </c>
      <c r="D39" s="255" t="s">
        <v>161</v>
      </c>
      <c r="E39" s="257">
        <v>2</v>
      </c>
      <c r="F39" s="258">
        <v>195</v>
      </c>
      <c r="G39" s="261"/>
      <c r="H39" s="259"/>
      <c r="I39" s="259">
        <f t="shared" si="0"/>
        <v>390</v>
      </c>
      <c r="J39" s="259">
        <f t="shared" si="1"/>
        <v>0</v>
      </c>
      <c r="K39" s="260">
        <f t="shared" si="2"/>
        <v>0</v>
      </c>
    </row>
    <row r="40" spans="1:11" ht="30.6">
      <c r="A40" s="254">
        <v>27</v>
      </c>
      <c r="B40" s="255"/>
      <c r="C40" s="256" t="s">
        <v>1379</v>
      </c>
      <c r="D40" s="255" t="s">
        <v>161</v>
      </c>
      <c r="E40" s="257">
        <v>2</v>
      </c>
      <c r="F40" s="258">
        <v>1843</v>
      </c>
      <c r="G40" s="261"/>
      <c r="H40" s="259"/>
      <c r="I40" s="259">
        <f t="shared" si="0"/>
        <v>3686</v>
      </c>
      <c r="J40" s="259">
        <f t="shared" si="1"/>
        <v>0</v>
      </c>
      <c r="K40" s="260">
        <f t="shared" si="2"/>
        <v>0</v>
      </c>
    </row>
    <row r="41" spans="1:11" ht="30.6">
      <c r="A41" s="254">
        <v>28</v>
      </c>
      <c r="B41" s="255"/>
      <c r="C41" s="256" t="s">
        <v>1380</v>
      </c>
      <c r="D41" s="255" t="s">
        <v>161</v>
      </c>
      <c r="E41" s="257">
        <v>2</v>
      </c>
      <c r="F41" s="258">
        <v>1003</v>
      </c>
      <c r="G41" s="261"/>
      <c r="H41" s="259"/>
      <c r="I41" s="259">
        <f t="shared" si="0"/>
        <v>2006</v>
      </c>
      <c r="J41" s="259">
        <f t="shared" si="1"/>
        <v>0</v>
      </c>
      <c r="K41" s="260">
        <f t="shared" si="2"/>
        <v>0</v>
      </c>
    </row>
    <row r="42" spans="1:11">
      <c r="A42" s="254">
        <v>29</v>
      </c>
      <c r="B42" s="255"/>
      <c r="C42" s="256" t="s">
        <v>1381</v>
      </c>
      <c r="D42" s="255" t="s">
        <v>161</v>
      </c>
      <c r="E42" s="257">
        <v>2</v>
      </c>
      <c r="F42" s="258">
        <v>450</v>
      </c>
      <c r="G42" s="261"/>
      <c r="H42" s="259"/>
      <c r="I42" s="259">
        <f t="shared" si="0"/>
        <v>900</v>
      </c>
      <c r="J42" s="259">
        <f t="shared" si="1"/>
        <v>0</v>
      </c>
      <c r="K42" s="260">
        <f t="shared" si="2"/>
        <v>0</v>
      </c>
    </row>
    <row r="43" spans="1:11">
      <c r="A43" s="254">
        <v>30</v>
      </c>
      <c r="B43" s="255"/>
      <c r="C43" s="256" t="s">
        <v>1382</v>
      </c>
      <c r="D43" s="255" t="s">
        <v>161</v>
      </c>
      <c r="E43" s="257">
        <v>8</v>
      </c>
      <c r="F43" s="258">
        <v>390</v>
      </c>
      <c r="G43" s="261"/>
      <c r="H43" s="259"/>
      <c r="I43" s="259">
        <f t="shared" si="0"/>
        <v>3120</v>
      </c>
      <c r="J43" s="259">
        <f t="shared" si="1"/>
        <v>0</v>
      </c>
      <c r="K43" s="260">
        <f t="shared" si="2"/>
        <v>0</v>
      </c>
    </row>
    <row r="44" spans="1:11">
      <c r="A44" s="254">
        <v>31</v>
      </c>
      <c r="B44" s="255"/>
      <c r="C44" s="256" t="s">
        <v>1383</v>
      </c>
      <c r="D44" s="255" t="s">
        <v>161</v>
      </c>
      <c r="E44" s="257">
        <v>10</v>
      </c>
      <c r="F44" s="258">
        <v>265</v>
      </c>
      <c r="G44" s="261"/>
      <c r="H44" s="259"/>
      <c r="I44" s="259">
        <f t="shared" si="0"/>
        <v>2650</v>
      </c>
      <c r="J44" s="259">
        <f t="shared" si="1"/>
        <v>0</v>
      </c>
      <c r="K44" s="260">
        <f t="shared" si="2"/>
        <v>0</v>
      </c>
    </row>
    <row r="45" spans="1:11">
      <c r="A45" s="254">
        <v>32</v>
      </c>
      <c r="B45" s="255"/>
      <c r="C45" s="256" t="s">
        <v>1384</v>
      </c>
      <c r="D45" s="255" t="s">
        <v>161</v>
      </c>
      <c r="E45" s="257">
        <v>4</v>
      </c>
      <c r="F45" s="258">
        <v>541</v>
      </c>
      <c r="G45" s="261"/>
      <c r="H45" s="259"/>
      <c r="I45" s="259">
        <f t="shared" si="0"/>
        <v>2164</v>
      </c>
      <c r="J45" s="259">
        <f t="shared" si="1"/>
        <v>0</v>
      </c>
      <c r="K45" s="260">
        <f t="shared" si="2"/>
        <v>0</v>
      </c>
    </row>
    <row r="46" spans="1:11">
      <c r="A46" s="254">
        <v>33</v>
      </c>
      <c r="B46" s="255"/>
      <c r="C46" s="256" t="s">
        <v>1385</v>
      </c>
      <c r="D46" s="255" t="s">
        <v>161</v>
      </c>
      <c r="E46" s="257">
        <v>2</v>
      </c>
      <c r="F46" s="258">
        <v>613</v>
      </c>
      <c r="G46" s="261"/>
      <c r="H46" s="259"/>
      <c r="I46" s="259">
        <f t="shared" si="0"/>
        <v>1226</v>
      </c>
      <c r="J46" s="259">
        <f t="shared" si="1"/>
        <v>0</v>
      </c>
      <c r="K46" s="260">
        <f t="shared" si="2"/>
        <v>0</v>
      </c>
    </row>
    <row r="47" spans="1:11">
      <c r="A47" s="254">
        <v>34</v>
      </c>
      <c r="B47" s="255"/>
      <c r="C47" s="256" t="s">
        <v>1386</v>
      </c>
      <c r="D47" s="255" t="s">
        <v>161</v>
      </c>
      <c r="E47" s="257">
        <v>8</v>
      </c>
      <c r="F47" s="258">
        <v>715</v>
      </c>
      <c r="G47" s="261"/>
      <c r="H47" s="259"/>
      <c r="I47" s="259">
        <f t="shared" si="0"/>
        <v>5720</v>
      </c>
      <c r="J47" s="259">
        <f t="shared" si="1"/>
        <v>0</v>
      </c>
      <c r="K47" s="260">
        <f t="shared" si="2"/>
        <v>0</v>
      </c>
    </row>
    <row r="48" spans="1:11">
      <c r="A48" s="254">
        <v>35</v>
      </c>
      <c r="B48" s="255"/>
      <c r="C48" s="256" t="s">
        <v>1387</v>
      </c>
      <c r="D48" s="255" t="s">
        <v>161</v>
      </c>
      <c r="E48" s="257">
        <v>7</v>
      </c>
      <c r="F48" s="258">
        <v>613</v>
      </c>
      <c r="G48" s="261"/>
      <c r="H48" s="259"/>
      <c r="I48" s="259">
        <f t="shared" si="0"/>
        <v>4291</v>
      </c>
      <c r="J48" s="259">
        <f t="shared" si="1"/>
        <v>0</v>
      </c>
      <c r="K48" s="260">
        <f t="shared" si="2"/>
        <v>0</v>
      </c>
    </row>
    <row r="49" spans="1:11">
      <c r="A49" s="254">
        <v>36</v>
      </c>
      <c r="B49" s="255"/>
      <c r="C49" s="256" t="s">
        <v>1388</v>
      </c>
      <c r="D49" s="255" t="s">
        <v>161</v>
      </c>
      <c r="E49" s="257">
        <v>2</v>
      </c>
      <c r="F49" s="258">
        <v>664</v>
      </c>
      <c r="G49" s="261"/>
      <c r="H49" s="259"/>
      <c r="I49" s="259">
        <f t="shared" si="0"/>
        <v>1328</v>
      </c>
      <c r="J49" s="259">
        <f t="shared" si="1"/>
        <v>0</v>
      </c>
      <c r="K49" s="260">
        <f t="shared" si="2"/>
        <v>0</v>
      </c>
    </row>
    <row r="50" spans="1:11">
      <c r="A50" s="254">
        <v>37</v>
      </c>
      <c r="B50" s="255"/>
      <c r="C50" s="256" t="s">
        <v>1389</v>
      </c>
      <c r="D50" s="255" t="s">
        <v>161</v>
      </c>
      <c r="E50" s="257">
        <v>4</v>
      </c>
      <c r="F50" s="258">
        <v>654</v>
      </c>
      <c r="G50" s="261"/>
      <c r="H50" s="259"/>
      <c r="I50" s="259">
        <f t="shared" si="0"/>
        <v>2616</v>
      </c>
      <c r="J50" s="259">
        <f t="shared" si="1"/>
        <v>0</v>
      </c>
      <c r="K50" s="260">
        <f t="shared" si="2"/>
        <v>0</v>
      </c>
    </row>
    <row r="51" spans="1:11">
      <c r="A51" s="254">
        <v>38</v>
      </c>
      <c r="B51" s="255"/>
      <c r="C51" s="256" t="s">
        <v>1390</v>
      </c>
      <c r="D51" s="255" t="s">
        <v>161</v>
      </c>
      <c r="E51" s="257">
        <v>10</v>
      </c>
      <c r="F51" s="258">
        <v>408</v>
      </c>
      <c r="G51" s="261"/>
      <c r="H51" s="259"/>
      <c r="I51" s="259">
        <f t="shared" si="0"/>
        <v>4080</v>
      </c>
      <c r="J51" s="259">
        <f t="shared" si="1"/>
        <v>0</v>
      </c>
      <c r="K51" s="260">
        <f t="shared" si="2"/>
        <v>0</v>
      </c>
    </row>
    <row r="52" spans="1:11">
      <c r="A52" s="254">
        <v>39</v>
      </c>
      <c r="B52" s="255"/>
      <c r="C52" s="256" t="s">
        <v>1391</v>
      </c>
      <c r="D52" s="255" t="s">
        <v>161</v>
      </c>
      <c r="E52" s="257">
        <v>2</v>
      </c>
      <c r="F52" s="258">
        <v>408</v>
      </c>
      <c r="G52" s="261"/>
      <c r="H52" s="259"/>
      <c r="I52" s="259">
        <f t="shared" si="0"/>
        <v>816</v>
      </c>
      <c r="J52" s="259">
        <f t="shared" si="1"/>
        <v>0</v>
      </c>
      <c r="K52" s="260">
        <f t="shared" si="2"/>
        <v>0</v>
      </c>
    </row>
    <row r="53" spans="1:11">
      <c r="A53" s="254">
        <v>40</v>
      </c>
      <c r="B53" s="255"/>
      <c r="C53" s="256" t="s">
        <v>1392</v>
      </c>
      <c r="D53" s="255" t="s">
        <v>161</v>
      </c>
      <c r="E53" s="257">
        <v>2</v>
      </c>
      <c r="F53" s="258">
        <v>3162</v>
      </c>
      <c r="G53" s="261"/>
      <c r="H53" s="259"/>
      <c r="I53" s="259">
        <f t="shared" si="0"/>
        <v>6324</v>
      </c>
      <c r="J53" s="259">
        <f t="shared" si="1"/>
        <v>0</v>
      </c>
      <c r="K53" s="260">
        <f t="shared" si="2"/>
        <v>0</v>
      </c>
    </row>
    <row r="54" spans="1:11">
      <c r="A54" s="254">
        <v>41</v>
      </c>
      <c r="B54" s="255"/>
      <c r="C54" s="256" t="s">
        <v>1393</v>
      </c>
      <c r="D54" s="255" t="s">
        <v>161</v>
      </c>
      <c r="E54" s="257">
        <v>56</v>
      </c>
      <c r="F54" s="258">
        <v>275</v>
      </c>
      <c r="G54" s="261"/>
      <c r="H54" s="259"/>
      <c r="I54" s="259">
        <f t="shared" si="0"/>
        <v>15400</v>
      </c>
      <c r="J54" s="259">
        <f t="shared" si="1"/>
        <v>0</v>
      </c>
      <c r="K54" s="260">
        <f t="shared" si="2"/>
        <v>0</v>
      </c>
    </row>
    <row r="55" spans="1:11">
      <c r="A55" s="254">
        <v>42</v>
      </c>
      <c r="B55" s="255"/>
      <c r="C55" s="256" t="s">
        <v>1394</v>
      </c>
      <c r="D55" s="255" t="s">
        <v>161</v>
      </c>
      <c r="E55" s="257">
        <v>56</v>
      </c>
      <c r="F55" s="258">
        <v>255</v>
      </c>
      <c r="G55" s="261"/>
      <c r="H55" s="259"/>
      <c r="I55" s="259">
        <f t="shared" si="0"/>
        <v>14280</v>
      </c>
      <c r="J55" s="259">
        <f t="shared" si="1"/>
        <v>0</v>
      </c>
      <c r="K55" s="260">
        <f t="shared" si="2"/>
        <v>0</v>
      </c>
    </row>
    <row r="56" spans="1:11" ht="51">
      <c r="A56" s="254">
        <v>43</v>
      </c>
      <c r="B56" s="255"/>
      <c r="C56" s="256" t="s">
        <v>1395</v>
      </c>
      <c r="D56" s="255" t="s">
        <v>161</v>
      </c>
      <c r="E56" s="257">
        <v>8</v>
      </c>
      <c r="F56" s="258">
        <v>8166</v>
      </c>
      <c r="G56" s="261"/>
      <c r="H56" s="259"/>
      <c r="I56" s="259">
        <f t="shared" si="0"/>
        <v>65328</v>
      </c>
      <c r="J56" s="259">
        <f t="shared" si="1"/>
        <v>0</v>
      </c>
      <c r="K56" s="260">
        <f t="shared" si="2"/>
        <v>0</v>
      </c>
    </row>
    <row r="57" spans="1:11" ht="20.399999999999999">
      <c r="A57" s="254">
        <v>44</v>
      </c>
      <c r="B57" s="255"/>
      <c r="C57" s="256" t="s">
        <v>1396</v>
      </c>
      <c r="D57" s="255" t="s">
        <v>161</v>
      </c>
      <c r="E57" s="257">
        <v>8</v>
      </c>
      <c r="F57" s="258">
        <v>2343</v>
      </c>
      <c r="G57" s="261"/>
      <c r="H57" s="259"/>
      <c r="I57" s="259">
        <f t="shared" si="0"/>
        <v>18744</v>
      </c>
      <c r="J57" s="259">
        <f t="shared" si="1"/>
        <v>0</v>
      </c>
      <c r="K57" s="260">
        <f t="shared" si="2"/>
        <v>0</v>
      </c>
    </row>
    <row r="58" spans="1:11" ht="40.799999999999997">
      <c r="A58" s="254">
        <v>45</v>
      </c>
      <c r="B58" s="255"/>
      <c r="C58" s="256" t="s">
        <v>1397</v>
      </c>
      <c r="D58" s="255" t="s">
        <v>161</v>
      </c>
      <c r="E58" s="257">
        <v>4</v>
      </c>
      <c r="F58" s="258">
        <v>3871</v>
      </c>
      <c r="G58" s="261"/>
      <c r="H58" s="259"/>
      <c r="I58" s="259">
        <f t="shared" si="0"/>
        <v>15484</v>
      </c>
      <c r="J58" s="259">
        <f t="shared" si="1"/>
        <v>0</v>
      </c>
      <c r="K58" s="260">
        <f t="shared" si="2"/>
        <v>0</v>
      </c>
    </row>
    <row r="59" spans="1:11" ht="40.799999999999997">
      <c r="A59" s="254">
        <v>46</v>
      </c>
      <c r="B59" s="255"/>
      <c r="C59" s="256" t="s">
        <v>1398</v>
      </c>
      <c r="D59" s="255" t="s">
        <v>161</v>
      </c>
      <c r="E59" s="257">
        <v>3</v>
      </c>
      <c r="F59" s="258">
        <v>338</v>
      </c>
      <c r="G59" s="261"/>
      <c r="H59" s="259"/>
      <c r="I59" s="259">
        <f t="shared" si="0"/>
        <v>1014</v>
      </c>
      <c r="J59" s="259">
        <f t="shared" si="1"/>
        <v>0</v>
      </c>
      <c r="K59" s="260">
        <f t="shared" si="2"/>
        <v>0</v>
      </c>
    </row>
    <row r="60" spans="1:11" ht="30.6">
      <c r="A60" s="254">
        <v>47</v>
      </c>
      <c r="B60" s="255"/>
      <c r="C60" s="256" t="s">
        <v>1399</v>
      </c>
      <c r="D60" s="255" t="s">
        <v>161</v>
      </c>
      <c r="E60" s="257">
        <v>50</v>
      </c>
      <c r="F60" s="258">
        <v>256</v>
      </c>
      <c r="G60" s="261"/>
      <c r="H60" s="259"/>
      <c r="I60" s="259">
        <f t="shared" si="0"/>
        <v>12800</v>
      </c>
      <c r="J60" s="259">
        <f t="shared" si="1"/>
        <v>0</v>
      </c>
      <c r="K60" s="260">
        <f t="shared" si="2"/>
        <v>0</v>
      </c>
    </row>
    <row r="61" spans="1:11" ht="20.399999999999999">
      <c r="A61" s="254">
        <v>48</v>
      </c>
      <c r="B61" s="255"/>
      <c r="C61" s="256" t="s">
        <v>1400</v>
      </c>
      <c r="D61" s="255" t="s">
        <v>161</v>
      </c>
      <c r="E61" s="257">
        <v>53</v>
      </c>
      <c r="F61" s="258">
        <v>82</v>
      </c>
      <c r="G61" s="261"/>
      <c r="H61" s="259"/>
      <c r="I61" s="259">
        <f t="shared" si="0"/>
        <v>4346</v>
      </c>
      <c r="J61" s="259">
        <f t="shared" si="1"/>
        <v>0</v>
      </c>
      <c r="K61" s="260">
        <f t="shared" si="2"/>
        <v>0</v>
      </c>
    </row>
    <row r="62" spans="1:11" ht="30.6">
      <c r="A62" s="254">
        <v>49</v>
      </c>
      <c r="B62" s="255"/>
      <c r="C62" s="256" t="s">
        <v>1401</v>
      </c>
      <c r="D62" s="255" t="s">
        <v>161</v>
      </c>
      <c r="E62" s="257">
        <v>1</v>
      </c>
      <c r="F62" s="258">
        <v>11725</v>
      </c>
      <c r="G62" s="261"/>
      <c r="H62" s="259"/>
      <c r="I62" s="259">
        <f t="shared" si="0"/>
        <v>11725</v>
      </c>
      <c r="J62" s="259">
        <f t="shared" si="1"/>
        <v>0</v>
      </c>
      <c r="K62" s="260">
        <f t="shared" si="2"/>
        <v>0</v>
      </c>
    </row>
    <row r="63" spans="1:11" ht="30.6">
      <c r="A63" s="254">
        <v>50</v>
      </c>
      <c r="B63" s="255"/>
      <c r="C63" s="256" t="s">
        <v>1402</v>
      </c>
      <c r="D63" s="255" t="s">
        <v>161</v>
      </c>
      <c r="E63" s="257">
        <v>1</v>
      </c>
      <c r="F63" s="258">
        <v>9166</v>
      </c>
      <c r="G63" s="261"/>
      <c r="H63" s="259"/>
      <c r="I63" s="259">
        <f t="shared" si="0"/>
        <v>9166</v>
      </c>
      <c r="J63" s="259">
        <f t="shared" si="1"/>
        <v>0</v>
      </c>
      <c r="K63" s="260">
        <f t="shared" si="2"/>
        <v>0</v>
      </c>
    </row>
    <row r="64" spans="1:11" ht="91.8">
      <c r="A64" s="254">
        <v>51</v>
      </c>
      <c r="B64" s="255"/>
      <c r="C64" s="256" t="s">
        <v>1403</v>
      </c>
      <c r="D64" s="255" t="s">
        <v>161</v>
      </c>
      <c r="E64" s="257">
        <v>2</v>
      </c>
      <c r="F64" s="258">
        <v>6961</v>
      </c>
      <c r="G64" s="261"/>
      <c r="H64" s="259"/>
      <c r="I64" s="259">
        <f t="shared" si="0"/>
        <v>13922</v>
      </c>
      <c r="J64" s="259">
        <f t="shared" si="1"/>
        <v>0</v>
      </c>
      <c r="K64" s="260">
        <f t="shared" si="2"/>
        <v>0</v>
      </c>
    </row>
    <row r="65" spans="1:11" ht="51">
      <c r="A65" s="254">
        <v>52</v>
      </c>
      <c r="B65" s="255"/>
      <c r="C65" s="256" t="s">
        <v>1404</v>
      </c>
      <c r="D65" s="255" t="s">
        <v>161</v>
      </c>
      <c r="E65" s="257">
        <v>6</v>
      </c>
      <c r="F65" s="258">
        <v>18379</v>
      </c>
      <c r="G65" s="261"/>
      <c r="H65" s="259"/>
      <c r="I65" s="259">
        <f t="shared" si="0"/>
        <v>110274</v>
      </c>
      <c r="J65" s="259">
        <f t="shared" si="1"/>
        <v>0</v>
      </c>
      <c r="K65" s="260">
        <f t="shared" si="2"/>
        <v>0</v>
      </c>
    </row>
    <row r="66" spans="1:11" ht="61.2">
      <c r="A66" s="254">
        <v>53</v>
      </c>
      <c r="B66" s="255"/>
      <c r="C66" s="256" t="s">
        <v>1405</v>
      </c>
      <c r="D66" s="255" t="s">
        <v>161</v>
      </c>
      <c r="E66" s="257">
        <v>6</v>
      </c>
      <c r="F66" s="258">
        <v>14284</v>
      </c>
      <c r="G66" s="261"/>
      <c r="H66" s="259"/>
      <c r="I66" s="259">
        <f t="shared" si="0"/>
        <v>85704</v>
      </c>
      <c r="J66" s="259">
        <f t="shared" si="1"/>
        <v>0</v>
      </c>
      <c r="K66" s="260">
        <f t="shared" si="2"/>
        <v>0</v>
      </c>
    </row>
    <row r="67" spans="1:11" ht="30.6">
      <c r="A67" s="254">
        <v>54</v>
      </c>
      <c r="B67" s="255"/>
      <c r="C67" s="256" t="s">
        <v>1406</v>
      </c>
      <c r="D67" s="255" t="s">
        <v>161</v>
      </c>
      <c r="E67" s="257">
        <v>4</v>
      </c>
      <c r="F67" s="258">
        <v>4000</v>
      </c>
      <c r="G67" s="261"/>
      <c r="H67" s="259"/>
      <c r="I67" s="259">
        <f t="shared" si="0"/>
        <v>16000</v>
      </c>
      <c r="J67" s="259">
        <f t="shared" si="1"/>
        <v>0</v>
      </c>
      <c r="K67" s="260">
        <f t="shared" si="2"/>
        <v>0</v>
      </c>
    </row>
    <row r="68" spans="1:11" ht="20.399999999999999">
      <c r="A68" s="254">
        <v>55</v>
      </c>
      <c r="B68" s="255"/>
      <c r="C68" s="256" t="s">
        <v>1407</v>
      </c>
      <c r="D68" s="255" t="s">
        <v>161</v>
      </c>
      <c r="E68" s="257">
        <v>30</v>
      </c>
      <c r="F68" s="258">
        <v>250</v>
      </c>
      <c r="G68" s="261"/>
      <c r="H68" s="259"/>
      <c r="I68" s="259">
        <f t="shared" si="0"/>
        <v>7500</v>
      </c>
      <c r="J68" s="259">
        <f t="shared" si="1"/>
        <v>0</v>
      </c>
      <c r="K68" s="260">
        <f t="shared" si="2"/>
        <v>0</v>
      </c>
    </row>
    <row r="69" spans="1:11" ht="30.6">
      <c r="A69" s="254">
        <v>56</v>
      </c>
      <c r="B69" s="255"/>
      <c r="C69" s="256" t="s">
        <v>1408</v>
      </c>
      <c r="D69" s="255" t="s">
        <v>161</v>
      </c>
      <c r="E69" s="257">
        <v>120</v>
      </c>
      <c r="F69" s="258">
        <v>20</v>
      </c>
      <c r="G69" s="261"/>
      <c r="H69" s="259"/>
      <c r="I69" s="259">
        <f t="shared" si="0"/>
        <v>2400</v>
      </c>
      <c r="J69" s="259">
        <f t="shared" si="1"/>
        <v>0</v>
      </c>
      <c r="K69" s="260">
        <f t="shared" si="2"/>
        <v>0</v>
      </c>
    </row>
    <row r="70" spans="1:11" ht="30.6">
      <c r="A70" s="254">
        <v>57</v>
      </c>
      <c r="B70" s="255"/>
      <c r="C70" s="256" t="s">
        <v>1409</v>
      </c>
      <c r="D70" s="255" t="s">
        <v>161</v>
      </c>
      <c r="E70" s="257">
        <v>10</v>
      </c>
      <c r="F70" s="258">
        <v>20</v>
      </c>
      <c r="G70" s="261"/>
      <c r="H70" s="259"/>
      <c r="I70" s="259">
        <f t="shared" si="0"/>
        <v>200</v>
      </c>
      <c r="J70" s="259">
        <f t="shared" si="1"/>
        <v>0</v>
      </c>
      <c r="K70" s="260">
        <f t="shared" si="2"/>
        <v>0</v>
      </c>
    </row>
    <row r="71" spans="1:11" ht="30.6">
      <c r="A71" s="254">
        <v>58</v>
      </c>
      <c r="B71" s="255"/>
      <c r="C71" s="256" t="s">
        <v>1410</v>
      </c>
      <c r="D71" s="255" t="s">
        <v>161</v>
      </c>
      <c r="E71" s="257">
        <v>15</v>
      </c>
      <c r="F71" s="258">
        <v>39</v>
      </c>
      <c r="G71" s="261"/>
      <c r="H71" s="259"/>
      <c r="I71" s="259">
        <f t="shared" si="0"/>
        <v>585</v>
      </c>
      <c r="J71" s="259">
        <f t="shared" si="1"/>
        <v>0</v>
      </c>
      <c r="K71" s="260">
        <f t="shared" si="2"/>
        <v>0</v>
      </c>
    </row>
    <row r="72" spans="1:11" ht="30.6">
      <c r="A72" s="254">
        <v>59</v>
      </c>
      <c r="B72" s="255"/>
      <c r="C72" s="256" t="s">
        <v>1411</v>
      </c>
      <c r="D72" s="255" t="s">
        <v>161</v>
      </c>
      <c r="E72" s="257">
        <v>10</v>
      </c>
      <c r="F72" s="258">
        <v>39</v>
      </c>
      <c r="G72" s="261"/>
      <c r="H72" s="259"/>
      <c r="I72" s="259">
        <f t="shared" si="0"/>
        <v>390</v>
      </c>
      <c r="J72" s="259">
        <f t="shared" si="1"/>
        <v>0</v>
      </c>
      <c r="K72" s="260">
        <f t="shared" si="2"/>
        <v>0</v>
      </c>
    </row>
    <row r="73" spans="1:11" ht="30.6">
      <c r="A73" s="254">
        <v>60</v>
      </c>
      <c r="B73" s="255"/>
      <c r="C73" s="256" t="s">
        <v>1412</v>
      </c>
      <c r="D73" s="255" t="s">
        <v>161</v>
      </c>
      <c r="E73" s="257">
        <v>10</v>
      </c>
      <c r="F73" s="258">
        <v>43</v>
      </c>
      <c r="G73" s="261"/>
      <c r="H73" s="259"/>
      <c r="I73" s="259">
        <f t="shared" si="0"/>
        <v>430</v>
      </c>
      <c r="J73" s="259">
        <f t="shared" si="1"/>
        <v>0</v>
      </c>
      <c r="K73" s="260">
        <f t="shared" si="2"/>
        <v>0</v>
      </c>
    </row>
    <row r="74" spans="1:11" ht="30.6">
      <c r="A74" s="254">
        <v>61</v>
      </c>
      <c r="B74" s="255"/>
      <c r="C74" s="256" t="s">
        <v>1413</v>
      </c>
      <c r="D74" s="255" t="s">
        <v>161</v>
      </c>
      <c r="E74" s="257">
        <v>10</v>
      </c>
      <c r="F74" s="258">
        <v>46</v>
      </c>
      <c r="G74" s="261"/>
      <c r="H74" s="259"/>
      <c r="I74" s="259">
        <f t="shared" si="0"/>
        <v>460</v>
      </c>
      <c r="J74" s="259">
        <f t="shared" si="1"/>
        <v>0</v>
      </c>
      <c r="K74" s="260">
        <f t="shared" si="2"/>
        <v>0</v>
      </c>
    </row>
    <row r="75" spans="1:11" ht="30.6">
      <c r="A75" s="254">
        <v>62</v>
      </c>
      <c r="B75" s="255"/>
      <c r="C75" s="256" t="s">
        <v>1414</v>
      </c>
      <c r="D75" s="255" t="s">
        <v>161</v>
      </c>
      <c r="E75" s="257">
        <v>20</v>
      </c>
      <c r="F75" s="258">
        <v>101</v>
      </c>
      <c r="G75" s="261"/>
      <c r="H75" s="259"/>
      <c r="I75" s="259">
        <f t="shared" si="0"/>
        <v>2020</v>
      </c>
      <c r="J75" s="259">
        <f t="shared" si="1"/>
        <v>0</v>
      </c>
      <c r="K75" s="260">
        <f t="shared" si="2"/>
        <v>0</v>
      </c>
    </row>
    <row r="76" spans="1:11" ht="20.399999999999999">
      <c r="A76" s="254">
        <v>63</v>
      </c>
      <c r="B76" s="255"/>
      <c r="C76" s="256" t="s">
        <v>1415</v>
      </c>
      <c r="D76" s="255" t="s">
        <v>161</v>
      </c>
      <c r="E76" s="257">
        <v>4</v>
      </c>
      <c r="F76" s="258">
        <v>46</v>
      </c>
      <c r="G76" s="261"/>
      <c r="H76" s="259"/>
      <c r="I76" s="259">
        <f t="shared" si="0"/>
        <v>184</v>
      </c>
      <c r="J76" s="259">
        <f t="shared" si="1"/>
        <v>0</v>
      </c>
      <c r="K76" s="260">
        <f t="shared" si="2"/>
        <v>0</v>
      </c>
    </row>
    <row r="77" spans="1:11" ht="20.399999999999999">
      <c r="A77" s="254">
        <v>64</v>
      </c>
      <c r="B77" s="255"/>
      <c r="C77" s="256" t="s">
        <v>1416</v>
      </c>
      <c r="D77" s="255" t="s">
        <v>161</v>
      </c>
      <c r="E77" s="257">
        <v>2</v>
      </c>
      <c r="F77" s="258">
        <v>123</v>
      </c>
      <c r="G77" s="261"/>
      <c r="H77" s="259"/>
      <c r="I77" s="259">
        <f t="shared" si="0"/>
        <v>246</v>
      </c>
      <c r="J77" s="259">
        <f t="shared" si="1"/>
        <v>0</v>
      </c>
      <c r="K77" s="260">
        <f t="shared" si="2"/>
        <v>0</v>
      </c>
    </row>
    <row r="78" spans="1:11" ht="20.399999999999999">
      <c r="A78" s="254">
        <v>65</v>
      </c>
      <c r="B78" s="262"/>
      <c r="C78" s="263" t="s">
        <v>1417</v>
      </c>
      <c r="D78" s="262" t="s">
        <v>350</v>
      </c>
      <c r="E78" s="264">
        <v>2</v>
      </c>
      <c r="F78" s="265">
        <v>25000</v>
      </c>
      <c r="G78" s="266"/>
      <c r="H78" s="267"/>
      <c r="I78" s="267">
        <f>ROUND(E78*F78,2)</f>
        <v>50000</v>
      </c>
      <c r="J78" s="267">
        <f>ROUND(E78*G78,2)</f>
        <v>0</v>
      </c>
      <c r="K78" s="268">
        <f>ROUND(E78*H78,2)</f>
        <v>0</v>
      </c>
    </row>
    <row r="79" spans="1:11">
      <c r="A79" s="254">
        <v>66</v>
      </c>
      <c r="B79" s="269" t="s">
        <v>31</v>
      </c>
      <c r="C79" s="269" t="s">
        <v>1418</v>
      </c>
      <c r="D79" s="270"/>
      <c r="E79" s="271"/>
      <c r="F79" s="272"/>
      <c r="G79" s="272"/>
      <c r="H79" s="273"/>
      <c r="I79" s="273"/>
      <c r="J79" s="273"/>
      <c r="K79" s="274"/>
    </row>
    <row r="80" spans="1:11">
      <c r="A80" s="254">
        <v>67</v>
      </c>
      <c r="B80" s="275"/>
      <c r="C80" s="276" t="s">
        <v>1419</v>
      </c>
      <c r="D80" s="275"/>
      <c r="E80" s="277"/>
      <c r="F80" s="278"/>
      <c r="G80" s="278"/>
      <c r="H80" s="279"/>
      <c r="I80" s="273">
        <f>SUBTOTAL(9,I81:I98)</f>
        <v>1671350</v>
      </c>
      <c r="J80" s="273">
        <f>SUBTOTAL(9,J81:J98)</f>
        <v>0</v>
      </c>
      <c r="K80" s="273">
        <f>SUBTOTAL(9,K81:K98)</f>
        <v>0</v>
      </c>
    </row>
    <row r="81" spans="1:11" ht="51">
      <c r="A81" s="254">
        <v>68</v>
      </c>
      <c r="B81" s="255"/>
      <c r="C81" s="256" t="s">
        <v>1420</v>
      </c>
      <c r="D81" s="255" t="s">
        <v>161</v>
      </c>
      <c r="E81" s="280" t="s">
        <v>53</v>
      </c>
      <c r="F81" s="258">
        <v>45000</v>
      </c>
      <c r="G81" s="258"/>
      <c r="H81" s="259"/>
      <c r="I81" s="259">
        <f t="shared" ref="I81:I98" si="3">ROUND(E81*F81,2)</f>
        <v>225000</v>
      </c>
      <c r="J81" s="259">
        <f t="shared" ref="J81:J98" si="4">ROUND(E81*G81,2)</f>
        <v>0</v>
      </c>
      <c r="K81" s="260">
        <f t="shared" ref="K81:K98" si="5">ROUND(E81*H81,2)</f>
        <v>0</v>
      </c>
    </row>
    <row r="82" spans="1:11" ht="20.399999999999999">
      <c r="A82" s="254">
        <v>69</v>
      </c>
      <c r="B82" s="255"/>
      <c r="C82" s="256" t="s">
        <v>1421</v>
      </c>
      <c r="D82" s="255" t="s">
        <v>161</v>
      </c>
      <c r="E82" s="280" t="s">
        <v>53</v>
      </c>
      <c r="F82" s="258">
        <v>1500</v>
      </c>
      <c r="G82" s="258"/>
      <c r="H82" s="259"/>
      <c r="I82" s="259">
        <f t="shared" si="3"/>
        <v>7500</v>
      </c>
      <c r="J82" s="259">
        <f t="shared" si="4"/>
        <v>0</v>
      </c>
      <c r="K82" s="260">
        <f t="shared" si="5"/>
        <v>0</v>
      </c>
    </row>
    <row r="83" spans="1:11" ht="40.799999999999997">
      <c r="A83" s="254">
        <v>70</v>
      </c>
      <c r="B83" s="281"/>
      <c r="C83" s="282" t="s">
        <v>1422</v>
      </c>
      <c r="D83" s="255" t="s">
        <v>161</v>
      </c>
      <c r="E83" s="283" t="s">
        <v>39</v>
      </c>
      <c r="F83" s="284">
        <v>70000</v>
      </c>
      <c r="G83" s="284"/>
      <c r="H83" s="259"/>
      <c r="I83" s="259">
        <f t="shared" si="3"/>
        <v>140000</v>
      </c>
      <c r="J83" s="259">
        <f t="shared" si="4"/>
        <v>0</v>
      </c>
      <c r="K83" s="260">
        <f t="shared" si="5"/>
        <v>0</v>
      </c>
    </row>
    <row r="84" spans="1:11">
      <c r="A84" s="254">
        <v>71</v>
      </c>
      <c r="B84" s="255"/>
      <c r="C84" s="256" t="s">
        <v>1423</v>
      </c>
      <c r="D84" s="255" t="s">
        <v>161</v>
      </c>
      <c r="E84" s="280" t="s">
        <v>39</v>
      </c>
      <c r="F84" s="258">
        <v>1500</v>
      </c>
      <c r="G84" s="258"/>
      <c r="H84" s="259"/>
      <c r="I84" s="259">
        <f t="shared" si="3"/>
        <v>3000</v>
      </c>
      <c r="J84" s="259">
        <f t="shared" si="4"/>
        <v>0</v>
      </c>
      <c r="K84" s="260">
        <f t="shared" si="5"/>
        <v>0</v>
      </c>
    </row>
    <row r="85" spans="1:11" ht="51">
      <c r="A85" s="254">
        <v>72</v>
      </c>
      <c r="B85" s="255"/>
      <c r="C85" s="256" t="s">
        <v>1424</v>
      </c>
      <c r="D85" s="255" t="s">
        <v>161</v>
      </c>
      <c r="E85" s="280" t="s">
        <v>53</v>
      </c>
      <c r="F85" s="258">
        <v>70000</v>
      </c>
      <c r="G85" s="258"/>
      <c r="H85" s="259"/>
      <c r="I85" s="259">
        <f t="shared" si="3"/>
        <v>350000</v>
      </c>
      <c r="J85" s="259">
        <f t="shared" si="4"/>
        <v>0</v>
      </c>
      <c r="K85" s="260">
        <f t="shared" si="5"/>
        <v>0</v>
      </c>
    </row>
    <row r="86" spans="1:11" ht="30.6">
      <c r="A86" s="254">
        <v>73</v>
      </c>
      <c r="B86" s="285"/>
      <c r="C86" s="256" t="s">
        <v>1425</v>
      </c>
      <c r="D86" s="255" t="s">
        <v>161</v>
      </c>
      <c r="E86" s="280" t="s">
        <v>53</v>
      </c>
      <c r="F86" s="258">
        <v>5000</v>
      </c>
      <c r="G86" s="258"/>
      <c r="H86" s="259"/>
      <c r="I86" s="259">
        <f t="shared" si="3"/>
        <v>25000</v>
      </c>
      <c r="J86" s="259">
        <f t="shared" si="4"/>
        <v>0</v>
      </c>
      <c r="K86" s="260">
        <f t="shared" si="5"/>
        <v>0</v>
      </c>
    </row>
    <row r="87" spans="1:11" ht="61.2">
      <c r="A87" s="254">
        <v>74</v>
      </c>
      <c r="B87" s="255"/>
      <c r="C87" s="256" t="s">
        <v>1426</v>
      </c>
      <c r="D87" s="255" t="s">
        <v>161</v>
      </c>
      <c r="E87" s="280" t="s">
        <v>46</v>
      </c>
      <c r="F87" s="258">
        <v>75000</v>
      </c>
      <c r="G87" s="258"/>
      <c r="H87" s="259"/>
      <c r="I87" s="259">
        <f t="shared" si="3"/>
        <v>750000</v>
      </c>
      <c r="J87" s="259">
        <f t="shared" si="4"/>
        <v>0</v>
      </c>
      <c r="K87" s="260">
        <f t="shared" si="5"/>
        <v>0</v>
      </c>
    </row>
    <row r="88" spans="1:11" ht="71.400000000000006">
      <c r="A88" s="254">
        <v>75</v>
      </c>
      <c r="B88" s="281"/>
      <c r="C88" s="282" t="s">
        <v>1427</v>
      </c>
      <c r="D88" s="255" t="s">
        <v>161</v>
      </c>
      <c r="E88" s="283" t="s">
        <v>33</v>
      </c>
      <c r="F88" s="284">
        <v>18000</v>
      </c>
      <c r="G88" s="284"/>
      <c r="H88" s="259"/>
      <c r="I88" s="259">
        <f t="shared" si="3"/>
        <v>18000</v>
      </c>
      <c r="J88" s="259">
        <f t="shared" si="4"/>
        <v>0</v>
      </c>
      <c r="K88" s="260">
        <f t="shared" si="5"/>
        <v>0</v>
      </c>
    </row>
    <row r="89" spans="1:11">
      <c r="A89" s="254">
        <v>76</v>
      </c>
      <c r="B89" s="281"/>
      <c r="C89" s="282" t="s">
        <v>1428</v>
      </c>
      <c r="D89" s="255" t="s">
        <v>161</v>
      </c>
      <c r="E89" s="283" t="s">
        <v>33</v>
      </c>
      <c r="F89" s="284">
        <v>3000</v>
      </c>
      <c r="G89" s="284"/>
      <c r="H89" s="259"/>
      <c r="I89" s="259">
        <f t="shared" si="3"/>
        <v>3000</v>
      </c>
      <c r="J89" s="259">
        <f t="shared" si="4"/>
        <v>0</v>
      </c>
      <c r="K89" s="260">
        <f t="shared" si="5"/>
        <v>0</v>
      </c>
    </row>
    <row r="90" spans="1:11" ht="20.399999999999999">
      <c r="A90" s="254">
        <v>77</v>
      </c>
      <c r="B90" s="281"/>
      <c r="C90" s="282" t="s">
        <v>1429</v>
      </c>
      <c r="D90" s="255" t="s">
        <v>161</v>
      </c>
      <c r="E90" s="283" t="s">
        <v>33</v>
      </c>
      <c r="F90" s="284">
        <v>1500</v>
      </c>
      <c r="G90" s="284"/>
      <c r="H90" s="259"/>
      <c r="I90" s="259">
        <f t="shared" si="3"/>
        <v>1500</v>
      </c>
      <c r="J90" s="259">
        <f t="shared" si="4"/>
        <v>0</v>
      </c>
      <c r="K90" s="260">
        <f t="shared" si="5"/>
        <v>0</v>
      </c>
    </row>
    <row r="91" spans="1:11">
      <c r="A91" s="254">
        <v>78</v>
      </c>
      <c r="B91" s="255"/>
      <c r="C91" s="256" t="s">
        <v>1430</v>
      </c>
      <c r="D91" s="255" t="s">
        <v>161</v>
      </c>
      <c r="E91" s="283" t="s">
        <v>33</v>
      </c>
      <c r="F91" s="258">
        <v>1000</v>
      </c>
      <c r="G91" s="258"/>
      <c r="H91" s="259"/>
      <c r="I91" s="259">
        <f t="shared" si="3"/>
        <v>1000</v>
      </c>
      <c r="J91" s="259">
        <f t="shared" si="4"/>
        <v>0</v>
      </c>
      <c r="K91" s="260">
        <f t="shared" si="5"/>
        <v>0</v>
      </c>
    </row>
    <row r="92" spans="1:11" ht="61.2">
      <c r="A92" s="254">
        <v>79</v>
      </c>
      <c r="B92" s="255"/>
      <c r="C92" s="256" t="s">
        <v>1431</v>
      </c>
      <c r="D92" s="255" t="s">
        <v>161</v>
      </c>
      <c r="E92" s="280" t="s">
        <v>44</v>
      </c>
      <c r="F92" s="258">
        <v>15000</v>
      </c>
      <c r="G92" s="258"/>
      <c r="H92" s="259"/>
      <c r="I92" s="259">
        <f t="shared" si="3"/>
        <v>45000</v>
      </c>
      <c r="J92" s="259">
        <f t="shared" si="4"/>
        <v>0</v>
      </c>
      <c r="K92" s="260">
        <f t="shared" si="5"/>
        <v>0</v>
      </c>
    </row>
    <row r="93" spans="1:11" ht="61.2">
      <c r="A93" s="254">
        <v>80</v>
      </c>
      <c r="B93" s="255"/>
      <c r="C93" s="256" t="s">
        <v>1432</v>
      </c>
      <c r="D93" s="255" t="s">
        <v>161</v>
      </c>
      <c r="E93" s="280" t="s">
        <v>39</v>
      </c>
      <c r="F93" s="258">
        <v>15000</v>
      </c>
      <c r="G93" s="258"/>
      <c r="H93" s="259"/>
      <c r="I93" s="259">
        <f t="shared" si="3"/>
        <v>30000</v>
      </c>
      <c r="J93" s="259">
        <f t="shared" si="4"/>
        <v>0</v>
      </c>
      <c r="K93" s="260">
        <f t="shared" si="5"/>
        <v>0</v>
      </c>
    </row>
    <row r="94" spans="1:11" ht="61.2">
      <c r="A94" s="254">
        <v>81</v>
      </c>
      <c r="B94" s="255"/>
      <c r="C94" s="256" t="s">
        <v>1433</v>
      </c>
      <c r="D94" s="255" t="s">
        <v>161</v>
      </c>
      <c r="E94" s="280" t="s">
        <v>39</v>
      </c>
      <c r="F94" s="258">
        <v>15000</v>
      </c>
      <c r="G94" s="258"/>
      <c r="H94" s="259"/>
      <c r="I94" s="259">
        <f t="shared" si="3"/>
        <v>30000</v>
      </c>
      <c r="J94" s="259">
        <f t="shared" si="4"/>
        <v>0</v>
      </c>
      <c r="K94" s="260">
        <f t="shared" si="5"/>
        <v>0</v>
      </c>
    </row>
    <row r="95" spans="1:11" ht="30.6">
      <c r="A95" s="254">
        <v>82</v>
      </c>
      <c r="B95" s="255"/>
      <c r="C95" s="256" t="s">
        <v>1434</v>
      </c>
      <c r="D95" s="255" t="s">
        <v>161</v>
      </c>
      <c r="E95" s="280" t="s">
        <v>57</v>
      </c>
      <c r="F95" s="258">
        <v>500</v>
      </c>
      <c r="G95" s="258"/>
      <c r="H95" s="259"/>
      <c r="I95" s="259">
        <f t="shared" si="3"/>
        <v>3500</v>
      </c>
      <c r="J95" s="259">
        <f t="shared" si="4"/>
        <v>0</v>
      </c>
      <c r="K95" s="260">
        <f t="shared" si="5"/>
        <v>0</v>
      </c>
    </row>
    <row r="96" spans="1:11" ht="20.399999999999999">
      <c r="A96" s="254">
        <v>83</v>
      </c>
      <c r="B96" s="281"/>
      <c r="C96" s="282" t="s">
        <v>1435</v>
      </c>
      <c r="D96" s="255" t="s">
        <v>161</v>
      </c>
      <c r="E96" s="283" t="s">
        <v>33</v>
      </c>
      <c r="F96" s="284">
        <v>25000</v>
      </c>
      <c r="G96" s="284"/>
      <c r="H96" s="259"/>
      <c r="I96" s="259">
        <f t="shared" si="3"/>
        <v>25000</v>
      </c>
      <c r="J96" s="259">
        <f t="shared" si="4"/>
        <v>0</v>
      </c>
      <c r="K96" s="260">
        <f t="shared" si="5"/>
        <v>0</v>
      </c>
    </row>
    <row r="97" spans="1:11">
      <c r="A97" s="254">
        <v>84</v>
      </c>
      <c r="B97" s="281"/>
      <c r="C97" s="282" t="s">
        <v>1436</v>
      </c>
      <c r="D97" s="255" t="s">
        <v>161</v>
      </c>
      <c r="E97" s="283" t="s">
        <v>33</v>
      </c>
      <c r="F97" s="284">
        <v>1200</v>
      </c>
      <c r="G97" s="284"/>
      <c r="H97" s="259"/>
      <c r="I97" s="259">
        <f t="shared" si="3"/>
        <v>1200</v>
      </c>
      <c r="J97" s="259">
        <f t="shared" si="4"/>
        <v>0</v>
      </c>
      <c r="K97" s="260">
        <f t="shared" si="5"/>
        <v>0</v>
      </c>
    </row>
    <row r="98" spans="1:11" ht="30.6">
      <c r="A98" s="254">
        <v>85</v>
      </c>
      <c r="B98" s="281"/>
      <c r="C98" s="282" t="s">
        <v>1437</v>
      </c>
      <c r="D98" s="255" t="s">
        <v>161</v>
      </c>
      <c r="E98" s="283" t="s">
        <v>434</v>
      </c>
      <c r="F98" s="284">
        <v>550</v>
      </c>
      <c r="G98" s="284"/>
      <c r="H98" s="259"/>
      <c r="I98" s="259">
        <f t="shared" si="3"/>
        <v>12650</v>
      </c>
      <c r="J98" s="259">
        <f t="shared" si="4"/>
        <v>0</v>
      </c>
      <c r="K98" s="260">
        <f t="shared" si="5"/>
        <v>0</v>
      </c>
    </row>
    <row r="99" spans="1:11">
      <c r="A99" s="254">
        <v>86</v>
      </c>
      <c r="B99" s="286" t="s">
        <v>32</v>
      </c>
      <c r="C99" s="286" t="s">
        <v>1438</v>
      </c>
      <c r="D99" s="287"/>
      <c r="E99" s="288"/>
      <c r="F99" s="289"/>
      <c r="G99" s="289"/>
      <c r="H99" s="290"/>
      <c r="I99" s="290"/>
      <c r="J99" s="290"/>
      <c r="K99" s="291"/>
    </row>
    <row r="100" spans="1:11">
      <c r="A100" s="254">
        <v>87</v>
      </c>
      <c r="B100" s="275"/>
      <c r="C100" s="276" t="s">
        <v>1419</v>
      </c>
      <c r="D100" s="275"/>
      <c r="E100" s="277"/>
      <c r="F100" s="278"/>
      <c r="G100" s="278"/>
      <c r="H100" s="279"/>
      <c r="I100" s="273">
        <f>SUBTOTAL(9,I101:I129)</f>
        <v>2347650</v>
      </c>
      <c r="J100" s="273">
        <f>SUBTOTAL(9,J101:J129)</f>
        <v>0</v>
      </c>
      <c r="K100" s="273">
        <f>SUBTOTAL(9,K101:K129)</f>
        <v>0</v>
      </c>
    </row>
    <row r="101" spans="1:11" ht="30.6">
      <c r="A101" s="254">
        <v>88</v>
      </c>
      <c r="B101" s="255"/>
      <c r="C101" s="256" t="s">
        <v>1439</v>
      </c>
      <c r="D101" s="255" t="s">
        <v>156</v>
      </c>
      <c r="E101" s="280" t="s">
        <v>471</v>
      </c>
      <c r="F101" s="258">
        <v>120</v>
      </c>
      <c r="G101" s="258"/>
      <c r="H101" s="259"/>
      <c r="I101" s="259">
        <f t="shared" ref="I101:I129" si="6">ROUND(E101*F101,2)</f>
        <v>4800</v>
      </c>
      <c r="J101" s="259">
        <f t="shared" ref="J101:J129" si="7">ROUND(E101*G101,2)</f>
        <v>0</v>
      </c>
      <c r="K101" s="260">
        <f t="shared" ref="K101:K129" si="8">ROUND(E101*H101,2)</f>
        <v>0</v>
      </c>
    </row>
    <row r="102" spans="1:11" ht="30.6">
      <c r="A102" s="254">
        <v>89</v>
      </c>
      <c r="B102" s="255"/>
      <c r="C102" s="256" t="s">
        <v>1440</v>
      </c>
      <c r="D102" s="255" t="s">
        <v>156</v>
      </c>
      <c r="E102" s="280" t="s">
        <v>532</v>
      </c>
      <c r="F102" s="258">
        <v>60</v>
      </c>
      <c r="G102" s="258"/>
      <c r="H102" s="259"/>
      <c r="I102" s="259">
        <f t="shared" si="6"/>
        <v>4200</v>
      </c>
      <c r="J102" s="259">
        <f t="shared" si="7"/>
        <v>0</v>
      </c>
      <c r="K102" s="260">
        <f t="shared" si="8"/>
        <v>0</v>
      </c>
    </row>
    <row r="103" spans="1:11" ht="30.6">
      <c r="A103" s="254">
        <v>90</v>
      </c>
      <c r="B103" s="255"/>
      <c r="C103" s="256" t="s">
        <v>1441</v>
      </c>
      <c r="D103" s="255" t="s">
        <v>156</v>
      </c>
      <c r="E103" s="280" t="s">
        <v>532</v>
      </c>
      <c r="F103" s="258">
        <v>70</v>
      </c>
      <c r="G103" s="258"/>
      <c r="H103" s="259"/>
      <c r="I103" s="259">
        <f t="shared" si="6"/>
        <v>4900</v>
      </c>
      <c r="J103" s="259">
        <f t="shared" si="7"/>
        <v>0</v>
      </c>
      <c r="K103" s="260">
        <f t="shared" si="8"/>
        <v>0</v>
      </c>
    </row>
    <row r="104" spans="1:11" ht="30.6">
      <c r="A104" s="254">
        <v>91</v>
      </c>
      <c r="B104" s="255"/>
      <c r="C104" s="256" t="s">
        <v>1442</v>
      </c>
      <c r="D104" s="255" t="s">
        <v>156</v>
      </c>
      <c r="E104" s="280" t="s">
        <v>1443</v>
      </c>
      <c r="F104" s="258">
        <v>110</v>
      </c>
      <c r="G104" s="258"/>
      <c r="H104" s="259"/>
      <c r="I104" s="259">
        <f t="shared" si="6"/>
        <v>159940</v>
      </c>
      <c r="J104" s="259">
        <f t="shared" si="7"/>
        <v>0</v>
      </c>
      <c r="K104" s="260">
        <f t="shared" si="8"/>
        <v>0</v>
      </c>
    </row>
    <row r="105" spans="1:11" ht="30.6">
      <c r="A105" s="254">
        <v>92</v>
      </c>
      <c r="B105" s="255"/>
      <c r="C105" s="256" t="s">
        <v>1444</v>
      </c>
      <c r="D105" s="255" t="s">
        <v>156</v>
      </c>
      <c r="E105" s="280" t="s">
        <v>1445</v>
      </c>
      <c r="F105" s="258">
        <v>450</v>
      </c>
      <c r="G105" s="258"/>
      <c r="H105" s="259"/>
      <c r="I105" s="259">
        <f t="shared" si="6"/>
        <v>99000</v>
      </c>
      <c r="J105" s="259">
        <f t="shared" si="7"/>
        <v>0</v>
      </c>
      <c r="K105" s="260">
        <f t="shared" si="8"/>
        <v>0</v>
      </c>
    </row>
    <row r="106" spans="1:11" ht="30.6">
      <c r="A106" s="254">
        <v>93</v>
      </c>
      <c r="B106" s="255"/>
      <c r="C106" s="256" t="s">
        <v>1446</v>
      </c>
      <c r="D106" s="255" t="s">
        <v>156</v>
      </c>
      <c r="E106" s="280" t="s">
        <v>1447</v>
      </c>
      <c r="F106" s="258">
        <v>40</v>
      </c>
      <c r="G106" s="258"/>
      <c r="H106" s="259"/>
      <c r="I106" s="259">
        <f t="shared" si="6"/>
        <v>9600</v>
      </c>
      <c r="J106" s="259">
        <f t="shared" si="7"/>
        <v>0</v>
      </c>
      <c r="K106" s="260">
        <f t="shared" si="8"/>
        <v>0</v>
      </c>
    </row>
    <row r="107" spans="1:11" ht="30.6">
      <c r="A107" s="254">
        <v>94</v>
      </c>
      <c r="B107" s="255"/>
      <c r="C107" s="256" t="s">
        <v>1448</v>
      </c>
      <c r="D107" s="255" t="s">
        <v>156</v>
      </c>
      <c r="E107" s="280" t="s">
        <v>593</v>
      </c>
      <c r="F107" s="258">
        <v>40</v>
      </c>
      <c r="G107" s="258"/>
      <c r="H107" s="259"/>
      <c r="I107" s="259">
        <f t="shared" si="6"/>
        <v>4000</v>
      </c>
      <c r="J107" s="259">
        <f t="shared" si="7"/>
        <v>0</v>
      </c>
      <c r="K107" s="260">
        <f t="shared" si="8"/>
        <v>0</v>
      </c>
    </row>
    <row r="108" spans="1:11" ht="30.6">
      <c r="A108" s="254">
        <v>95</v>
      </c>
      <c r="B108" s="255"/>
      <c r="C108" s="256" t="s">
        <v>1449</v>
      </c>
      <c r="D108" s="255" t="s">
        <v>156</v>
      </c>
      <c r="E108" s="280" t="s">
        <v>1450</v>
      </c>
      <c r="F108" s="258">
        <v>80</v>
      </c>
      <c r="G108" s="258"/>
      <c r="H108" s="259"/>
      <c r="I108" s="259">
        <f t="shared" si="6"/>
        <v>48320</v>
      </c>
      <c r="J108" s="259">
        <f t="shared" si="7"/>
        <v>0</v>
      </c>
      <c r="K108" s="260">
        <f t="shared" si="8"/>
        <v>0</v>
      </c>
    </row>
    <row r="109" spans="1:11" ht="30.6">
      <c r="A109" s="254">
        <v>96</v>
      </c>
      <c r="B109" s="255"/>
      <c r="C109" s="256" t="s">
        <v>1451</v>
      </c>
      <c r="D109" s="255" t="s">
        <v>156</v>
      </c>
      <c r="E109" s="280" t="s">
        <v>1452</v>
      </c>
      <c r="F109" s="258">
        <v>80</v>
      </c>
      <c r="G109" s="258"/>
      <c r="H109" s="259"/>
      <c r="I109" s="259">
        <f t="shared" si="6"/>
        <v>51520</v>
      </c>
      <c r="J109" s="259">
        <f t="shared" si="7"/>
        <v>0</v>
      </c>
      <c r="K109" s="260">
        <f t="shared" si="8"/>
        <v>0</v>
      </c>
    </row>
    <row r="110" spans="1:11" ht="30.6">
      <c r="A110" s="254">
        <v>97</v>
      </c>
      <c r="B110" s="255"/>
      <c r="C110" s="256" t="s">
        <v>1453</v>
      </c>
      <c r="D110" s="255" t="s">
        <v>156</v>
      </c>
      <c r="E110" s="280" t="s">
        <v>1450</v>
      </c>
      <c r="F110" s="258">
        <v>230</v>
      </c>
      <c r="G110" s="258"/>
      <c r="H110" s="259"/>
      <c r="I110" s="259">
        <f t="shared" si="6"/>
        <v>138920</v>
      </c>
      <c r="J110" s="259">
        <f t="shared" si="7"/>
        <v>0</v>
      </c>
      <c r="K110" s="260">
        <f t="shared" si="8"/>
        <v>0</v>
      </c>
    </row>
    <row r="111" spans="1:11">
      <c r="A111" s="254">
        <v>98</v>
      </c>
      <c r="B111" s="255"/>
      <c r="C111" s="256" t="s">
        <v>1454</v>
      </c>
      <c r="D111" s="255" t="s">
        <v>156</v>
      </c>
      <c r="E111" s="280" t="s">
        <v>522</v>
      </c>
      <c r="F111" s="258">
        <v>60</v>
      </c>
      <c r="G111" s="258"/>
      <c r="H111" s="259"/>
      <c r="I111" s="259">
        <f t="shared" si="6"/>
        <v>3900</v>
      </c>
      <c r="J111" s="259">
        <f t="shared" si="7"/>
        <v>0</v>
      </c>
      <c r="K111" s="260">
        <f t="shared" si="8"/>
        <v>0</v>
      </c>
    </row>
    <row r="112" spans="1:11">
      <c r="A112" s="254">
        <v>99</v>
      </c>
      <c r="B112" s="255"/>
      <c r="C112" s="256" t="s">
        <v>1455</v>
      </c>
      <c r="D112" s="255" t="s">
        <v>156</v>
      </c>
      <c r="E112" s="280" t="s">
        <v>460</v>
      </c>
      <c r="F112" s="258">
        <v>40</v>
      </c>
      <c r="G112" s="258"/>
      <c r="H112" s="259"/>
      <c r="I112" s="259">
        <f t="shared" si="6"/>
        <v>1400</v>
      </c>
      <c r="J112" s="259">
        <f t="shared" si="7"/>
        <v>0</v>
      </c>
      <c r="K112" s="260">
        <f t="shared" si="8"/>
        <v>0</v>
      </c>
    </row>
    <row r="113" spans="1:11" ht="20.399999999999999">
      <c r="A113" s="254">
        <v>100</v>
      </c>
      <c r="B113" s="255"/>
      <c r="C113" s="256" t="s">
        <v>1456</v>
      </c>
      <c r="D113" s="255" t="s">
        <v>1457</v>
      </c>
      <c r="E113" s="280">
        <v>1</v>
      </c>
      <c r="F113" s="258">
        <v>10000</v>
      </c>
      <c r="G113" s="258"/>
      <c r="H113" s="259"/>
      <c r="I113" s="259">
        <f t="shared" si="6"/>
        <v>10000</v>
      </c>
      <c r="J113" s="259">
        <f t="shared" si="7"/>
        <v>0</v>
      </c>
      <c r="K113" s="260">
        <f t="shared" si="8"/>
        <v>0</v>
      </c>
    </row>
    <row r="114" spans="1:11">
      <c r="A114" s="254">
        <v>101</v>
      </c>
      <c r="B114" s="255"/>
      <c r="C114" s="256" t="s">
        <v>1458</v>
      </c>
      <c r="D114" s="255" t="s">
        <v>1457</v>
      </c>
      <c r="E114" s="280">
        <v>1</v>
      </c>
      <c r="F114" s="258">
        <v>20000</v>
      </c>
      <c r="G114" s="258"/>
      <c r="H114" s="259"/>
      <c r="I114" s="259">
        <f t="shared" si="6"/>
        <v>20000</v>
      </c>
      <c r="J114" s="259">
        <f t="shared" si="7"/>
        <v>0</v>
      </c>
      <c r="K114" s="260">
        <f t="shared" si="8"/>
        <v>0</v>
      </c>
    </row>
    <row r="115" spans="1:11" ht="20.399999999999999">
      <c r="A115" s="254">
        <v>102</v>
      </c>
      <c r="B115" s="255"/>
      <c r="C115" s="256" t="s">
        <v>1459</v>
      </c>
      <c r="D115" s="255" t="s">
        <v>156</v>
      </c>
      <c r="E115" s="280" t="s">
        <v>60</v>
      </c>
      <c r="F115" s="258">
        <v>800</v>
      </c>
      <c r="G115" s="258"/>
      <c r="H115" s="259"/>
      <c r="I115" s="259">
        <f t="shared" si="6"/>
        <v>16000</v>
      </c>
      <c r="J115" s="259">
        <f t="shared" si="7"/>
        <v>0</v>
      </c>
      <c r="K115" s="260">
        <f t="shared" si="8"/>
        <v>0</v>
      </c>
    </row>
    <row r="116" spans="1:11" ht="20.399999999999999">
      <c r="A116" s="254">
        <v>103</v>
      </c>
      <c r="B116" s="255"/>
      <c r="C116" s="256" t="s">
        <v>1460</v>
      </c>
      <c r="D116" s="255" t="s">
        <v>156</v>
      </c>
      <c r="E116" s="280" t="s">
        <v>1461</v>
      </c>
      <c r="F116" s="258">
        <v>1000</v>
      </c>
      <c r="G116" s="258"/>
      <c r="H116" s="259"/>
      <c r="I116" s="259">
        <f t="shared" si="6"/>
        <v>596000</v>
      </c>
      <c r="J116" s="259">
        <f t="shared" si="7"/>
        <v>0</v>
      </c>
      <c r="K116" s="260">
        <f t="shared" si="8"/>
        <v>0</v>
      </c>
    </row>
    <row r="117" spans="1:11" ht="20.399999999999999">
      <c r="A117" s="254">
        <v>104</v>
      </c>
      <c r="B117" s="255"/>
      <c r="C117" s="256" t="s">
        <v>1462</v>
      </c>
      <c r="D117" s="255" t="s">
        <v>156</v>
      </c>
      <c r="E117" s="280" t="s">
        <v>552</v>
      </c>
      <c r="F117" s="258">
        <v>2000</v>
      </c>
      <c r="G117" s="258"/>
      <c r="H117" s="259"/>
      <c r="I117" s="259">
        <f t="shared" si="6"/>
        <v>160000</v>
      </c>
      <c r="J117" s="259">
        <f t="shared" si="7"/>
        <v>0</v>
      </c>
      <c r="K117" s="260">
        <f t="shared" si="8"/>
        <v>0</v>
      </c>
    </row>
    <row r="118" spans="1:11" ht="30.6">
      <c r="A118" s="254">
        <v>105</v>
      </c>
      <c r="B118" s="255"/>
      <c r="C118" s="256" t="s">
        <v>1463</v>
      </c>
      <c r="D118" s="255" t="s">
        <v>156</v>
      </c>
      <c r="E118" s="280" t="s">
        <v>482</v>
      </c>
      <c r="F118" s="258">
        <v>1500</v>
      </c>
      <c r="G118" s="258"/>
      <c r="H118" s="259"/>
      <c r="I118" s="259">
        <f t="shared" si="6"/>
        <v>67500</v>
      </c>
      <c r="J118" s="259">
        <f t="shared" si="7"/>
        <v>0</v>
      </c>
      <c r="K118" s="260">
        <f t="shared" si="8"/>
        <v>0</v>
      </c>
    </row>
    <row r="119" spans="1:11">
      <c r="A119" s="254">
        <v>106</v>
      </c>
      <c r="B119" s="255"/>
      <c r="C119" s="256" t="s">
        <v>1464</v>
      </c>
      <c r="D119" s="255" t="s">
        <v>156</v>
      </c>
      <c r="E119" s="280" t="s">
        <v>460</v>
      </c>
      <c r="F119" s="258">
        <v>550</v>
      </c>
      <c r="G119" s="258"/>
      <c r="H119" s="259"/>
      <c r="I119" s="259">
        <f t="shared" si="6"/>
        <v>19250</v>
      </c>
      <c r="J119" s="259">
        <f t="shared" si="7"/>
        <v>0</v>
      </c>
      <c r="K119" s="260">
        <f t="shared" si="8"/>
        <v>0</v>
      </c>
    </row>
    <row r="120" spans="1:11">
      <c r="A120" s="254">
        <v>107</v>
      </c>
      <c r="B120" s="255"/>
      <c r="C120" s="256" t="s">
        <v>1465</v>
      </c>
      <c r="D120" s="255" t="s">
        <v>156</v>
      </c>
      <c r="E120" s="280" t="s">
        <v>449</v>
      </c>
      <c r="F120" s="258">
        <v>600</v>
      </c>
      <c r="G120" s="258"/>
      <c r="H120" s="259"/>
      <c r="I120" s="259">
        <f t="shared" si="6"/>
        <v>18000</v>
      </c>
      <c r="J120" s="259">
        <f t="shared" si="7"/>
        <v>0</v>
      </c>
      <c r="K120" s="260">
        <f t="shared" si="8"/>
        <v>0</v>
      </c>
    </row>
    <row r="121" spans="1:11">
      <c r="A121" s="254">
        <v>108</v>
      </c>
      <c r="B121" s="255"/>
      <c r="C121" s="256" t="s">
        <v>1466</v>
      </c>
      <c r="D121" s="255" t="s">
        <v>156</v>
      </c>
      <c r="E121" s="280" t="s">
        <v>502</v>
      </c>
      <c r="F121" s="258">
        <v>800</v>
      </c>
      <c r="G121" s="258"/>
      <c r="H121" s="259"/>
      <c r="I121" s="259">
        <f t="shared" si="6"/>
        <v>44000</v>
      </c>
      <c r="J121" s="259">
        <f t="shared" si="7"/>
        <v>0</v>
      </c>
      <c r="K121" s="260">
        <f t="shared" si="8"/>
        <v>0</v>
      </c>
    </row>
    <row r="122" spans="1:11" ht="20.399999999999999">
      <c r="A122" s="254">
        <v>109</v>
      </c>
      <c r="B122" s="255"/>
      <c r="C122" s="256" t="s">
        <v>1467</v>
      </c>
      <c r="D122" s="255" t="s">
        <v>156</v>
      </c>
      <c r="E122" s="280" t="s">
        <v>1468</v>
      </c>
      <c r="F122" s="258">
        <v>1500</v>
      </c>
      <c r="G122" s="258"/>
      <c r="H122" s="259"/>
      <c r="I122" s="259">
        <f t="shared" si="6"/>
        <v>279000</v>
      </c>
      <c r="J122" s="259">
        <f t="shared" si="7"/>
        <v>0</v>
      </c>
      <c r="K122" s="260">
        <f t="shared" si="8"/>
        <v>0</v>
      </c>
    </row>
    <row r="123" spans="1:11" ht="20.399999999999999">
      <c r="A123" s="254">
        <v>110</v>
      </c>
      <c r="B123" s="255"/>
      <c r="C123" s="256" t="s">
        <v>1469</v>
      </c>
      <c r="D123" s="255" t="s">
        <v>156</v>
      </c>
      <c r="E123" s="280" t="s">
        <v>297</v>
      </c>
      <c r="F123" s="258">
        <v>2500</v>
      </c>
      <c r="G123" s="258"/>
      <c r="H123" s="259"/>
      <c r="I123" s="259">
        <f t="shared" si="6"/>
        <v>350000</v>
      </c>
      <c r="J123" s="259">
        <f t="shared" si="7"/>
        <v>0</v>
      </c>
      <c r="K123" s="260">
        <f t="shared" si="8"/>
        <v>0</v>
      </c>
    </row>
    <row r="124" spans="1:11">
      <c r="A124" s="254">
        <v>111</v>
      </c>
      <c r="B124" s="255"/>
      <c r="C124" s="256" t="s">
        <v>1470</v>
      </c>
      <c r="D124" s="255" t="s">
        <v>156</v>
      </c>
      <c r="E124" s="280" t="s">
        <v>449</v>
      </c>
      <c r="F124" s="258">
        <v>80</v>
      </c>
      <c r="G124" s="258"/>
      <c r="H124" s="259"/>
      <c r="I124" s="259">
        <f t="shared" si="6"/>
        <v>2400</v>
      </c>
      <c r="J124" s="259">
        <f t="shared" si="7"/>
        <v>0</v>
      </c>
      <c r="K124" s="260">
        <f t="shared" si="8"/>
        <v>0</v>
      </c>
    </row>
    <row r="125" spans="1:11">
      <c r="A125" s="254">
        <v>112</v>
      </c>
      <c r="B125" s="255"/>
      <c r="C125" s="256" t="s">
        <v>1471</v>
      </c>
      <c r="D125" s="255" t="s">
        <v>309</v>
      </c>
      <c r="E125" s="280" t="s">
        <v>449</v>
      </c>
      <c r="F125" s="258">
        <v>800</v>
      </c>
      <c r="G125" s="258"/>
      <c r="H125" s="259"/>
      <c r="I125" s="259">
        <f t="shared" si="6"/>
        <v>24000</v>
      </c>
      <c r="J125" s="259">
        <f t="shared" si="7"/>
        <v>0</v>
      </c>
      <c r="K125" s="260">
        <f t="shared" si="8"/>
        <v>0</v>
      </c>
    </row>
    <row r="126" spans="1:11">
      <c r="A126" s="254">
        <v>113</v>
      </c>
      <c r="B126" s="255"/>
      <c r="C126" s="256" t="s">
        <v>1472</v>
      </c>
      <c r="D126" s="255" t="s">
        <v>161</v>
      </c>
      <c r="E126" s="280" t="s">
        <v>1473</v>
      </c>
      <c r="F126" s="258">
        <v>5</v>
      </c>
      <c r="G126" s="258"/>
      <c r="H126" s="259"/>
      <c r="I126" s="259">
        <f t="shared" si="6"/>
        <v>5000</v>
      </c>
      <c r="J126" s="259">
        <f t="shared" si="7"/>
        <v>0</v>
      </c>
      <c r="K126" s="260">
        <f t="shared" si="8"/>
        <v>0</v>
      </c>
    </row>
    <row r="127" spans="1:11">
      <c r="A127" s="254">
        <v>114</v>
      </c>
      <c r="B127" s="255"/>
      <c r="C127" s="256" t="s">
        <v>1474</v>
      </c>
      <c r="D127" s="255" t="s">
        <v>1457</v>
      </c>
      <c r="E127" s="280" t="s">
        <v>55</v>
      </c>
      <c r="F127" s="258">
        <v>30000</v>
      </c>
      <c r="G127" s="258"/>
      <c r="H127" s="259"/>
      <c r="I127" s="259">
        <f t="shared" si="6"/>
        <v>180000</v>
      </c>
      <c r="J127" s="259">
        <f t="shared" si="7"/>
        <v>0</v>
      </c>
      <c r="K127" s="260">
        <f t="shared" si="8"/>
        <v>0</v>
      </c>
    </row>
    <row r="128" spans="1:11">
      <c r="A128" s="254">
        <v>115</v>
      </c>
      <c r="B128" s="255"/>
      <c r="C128" s="256" t="s">
        <v>1475</v>
      </c>
      <c r="D128" s="255" t="s">
        <v>1457</v>
      </c>
      <c r="E128" s="280">
        <v>1</v>
      </c>
      <c r="F128" s="258">
        <v>10000</v>
      </c>
      <c r="G128" s="258"/>
      <c r="H128" s="259"/>
      <c r="I128" s="259">
        <f t="shared" si="6"/>
        <v>10000</v>
      </c>
      <c r="J128" s="259">
        <f t="shared" si="7"/>
        <v>0</v>
      </c>
      <c r="K128" s="260">
        <f t="shared" si="8"/>
        <v>0</v>
      </c>
    </row>
    <row r="129" spans="1:11" ht="40.799999999999997">
      <c r="A129" s="254">
        <v>116</v>
      </c>
      <c r="B129" s="262"/>
      <c r="C129" s="263" t="s">
        <v>1476</v>
      </c>
      <c r="D129" s="262" t="s">
        <v>161</v>
      </c>
      <c r="E129" s="292" t="s">
        <v>39</v>
      </c>
      <c r="F129" s="265">
        <v>8000</v>
      </c>
      <c r="G129" s="265"/>
      <c r="H129" s="267"/>
      <c r="I129" s="267">
        <f t="shared" si="6"/>
        <v>16000</v>
      </c>
      <c r="J129" s="267">
        <f t="shared" si="7"/>
        <v>0</v>
      </c>
      <c r="K129" s="268">
        <f t="shared" si="8"/>
        <v>0</v>
      </c>
    </row>
    <row r="130" spans="1:11">
      <c r="A130" s="254">
        <v>117</v>
      </c>
      <c r="B130" s="269" t="s">
        <v>65</v>
      </c>
      <c r="C130" s="269" t="s">
        <v>1477</v>
      </c>
      <c r="D130" s="270"/>
      <c r="E130" s="271"/>
      <c r="F130" s="272"/>
      <c r="G130" s="272"/>
      <c r="H130" s="273"/>
      <c r="I130" s="273">
        <f>SUBTOTAL(9,I131:I131)</f>
        <v>20000</v>
      </c>
      <c r="J130" s="273">
        <f>SUBTOTAL(9,J131:J131)</f>
        <v>0</v>
      </c>
      <c r="K130" s="274">
        <f>SUBTOTAL(9,K131:K131)</f>
        <v>0</v>
      </c>
    </row>
    <row r="131" spans="1:11">
      <c r="A131" s="254">
        <v>118</v>
      </c>
      <c r="B131" s="293"/>
      <c r="C131" s="294" t="s">
        <v>1478</v>
      </c>
      <c r="D131" s="293" t="s">
        <v>350</v>
      </c>
      <c r="E131" s="295">
        <v>1</v>
      </c>
      <c r="F131" s="296">
        <v>20000</v>
      </c>
      <c r="G131" s="296"/>
      <c r="H131" s="297"/>
      <c r="I131" s="297">
        <f>ROUND(E131*F131,2)</f>
        <v>20000</v>
      </c>
      <c r="J131" s="297">
        <f>ROUND(E131*G131,2)</f>
        <v>0</v>
      </c>
      <c r="K131" s="298">
        <f>ROUND(E131*H131,2)</f>
        <v>0</v>
      </c>
    </row>
    <row r="132" spans="1:11">
      <c r="A132" s="254">
        <v>119</v>
      </c>
      <c r="B132" s="269" t="s">
        <v>68</v>
      </c>
      <c r="C132" s="269" t="s">
        <v>1479</v>
      </c>
      <c r="D132" s="270"/>
      <c r="E132" s="271"/>
      <c r="F132" s="272"/>
      <c r="G132" s="272"/>
      <c r="H132" s="273"/>
      <c r="I132" s="273">
        <f>SUBTOTAL(9,I133:I139)</f>
        <v>47000</v>
      </c>
      <c r="J132" s="273">
        <f>SUBTOTAL(9,J133:J139)</f>
        <v>0</v>
      </c>
      <c r="K132" s="273">
        <f>SUBTOTAL(9,K133:K139)</f>
        <v>0</v>
      </c>
    </row>
    <row r="133" spans="1:11">
      <c r="A133" s="254">
        <v>120</v>
      </c>
      <c r="B133" s="248"/>
      <c r="C133" s="249" t="s">
        <v>1480</v>
      </c>
      <c r="D133" s="248" t="s">
        <v>350</v>
      </c>
      <c r="E133" s="299" t="s">
        <v>33</v>
      </c>
      <c r="F133" s="300">
        <v>2000</v>
      </c>
      <c r="G133" s="251"/>
      <c r="H133" s="252"/>
      <c r="I133" s="252">
        <f t="shared" ref="I133:I139" si="9">ROUND(E133*F133,2)</f>
        <v>2000</v>
      </c>
      <c r="J133" s="252">
        <f t="shared" ref="J133:J139" si="10">ROUND(E133*G133,2)</f>
        <v>0</v>
      </c>
      <c r="K133" s="253">
        <f t="shared" ref="K133:K139" si="11">ROUND(E133*H133,2)</f>
        <v>0</v>
      </c>
    </row>
    <row r="134" spans="1:11" ht="20.399999999999999">
      <c r="A134" s="254">
        <v>121</v>
      </c>
      <c r="B134" s="281"/>
      <c r="C134" s="256" t="s">
        <v>1481</v>
      </c>
      <c r="D134" s="255" t="s">
        <v>350</v>
      </c>
      <c r="E134" s="280" t="s">
        <v>33</v>
      </c>
      <c r="F134" s="261">
        <v>5000</v>
      </c>
      <c r="G134" s="258"/>
      <c r="H134" s="259"/>
      <c r="I134" s="259">
        <f t="shared" si="9"/>
        <v>5000</v>
      </c>
      <c r="J134" s="259">
        <f t="shared" si="10"/>
        <v>0</v>
      </c>
      <c r="K134" s="260">
        <f t="shared" si="11"/>
        <v>0</v>
      </c>
    </row>
    <row r="135" spans="1:11" ht="20.399999999999999">
      <c r="A135" s="254">
        <v>122</v>
      </c>
      <c r="B135" s="281"/>
      <c r="C135" s="256" t="s">
        <v>1482</v>
      </c>
      <c r="D135" s="255" t="s">
        <v>350</v>
      </c>
      <c r="E135" s="257">
        <v>1</v>
      </c>
      <c r="F135" s="261"/>
      <c r="G135" s="258"/>
      <c r="H135" s="259"/>
      <c r="I135" s="259">
        <f t="shared" si="9"/>
        <v>0</v>
      </c>
      <c r="J135" s="259">
        <f t="shared" si="10"/>
        <v>0</v>
      </c>
      <c r="K135" s="260">
        <f t="shared" si="11"/>
        <v>0</v>
      </c>
    </row>
    <row r="136" spans="1:11" ht="20.399999999999999">
      <c r="A136" s="254">
        <v>123</v>
      </c>
      <c r="B136" s="281"/>
      <c r="C136" s="256" t="s">
        <v>1483</v>
      </c>
      <c r="D136" s="255" t="s">
        <v>350</v>
      </c>
      <c r="E136" s="257">
        <v>1</v>
      </c>
      <c r="F136" s="261"/>
      <c r="G136" s="258"/>
      <c r="H136" s="259"/>
      <c r="I136" s="259">
        <f t="shared" si="9"/>
        <v>0</v>
      </c>
      <c r="J136" s="259">
        <f t="shared" si="10"/>
        <v>0</v>
      </c>
      <c r="K136" s="260">
        <f t="shared" si="11"/>
        <v>0</v>
      </c>
    </row>
    <row r="137" spans="1:11">
      <c r="A137" s="254">
        <v>124</v>
      </c>
      <c r="B137" s="281"/>
      <c r="C137" s="256" t="s">
        <v>1484</v>
      </c>
      <c r="D137" s="255" t="s">
        <v>350</v>
      </c>
      <c r="E137" s="257">
        <v>1</v>
      </c>
      <c r="F137" s="261"/>
      <c r="G137" s="258"/>
      <c r="H137" s="259"/>
      <c r="I137" s="259">
        <f t="shared" si="9"/>
        <v>0</v>
      </c>
      <c r="J137" s="259">
        <f t="shared" si="10"/>
        <v>0</v>
      </c>
      <c r="K137" s="260">
        <f t="shared" si="11"/>
        <v>0</v>
      </c>
    </row>
    <row r="138" spans="1:11" ht="20.399999999999999">
      <c r="A138" s="254">
        <v>125</v>
      </c>
      <c r="B138" s="281"/>
      <c r="C138" s="256" t="s">
        <v>1485</v>
      </c>
      <c r="D138" s="255" t="s">
        <v>350</v>
      </c>
      <c r="E138" s="257">
        <v>1</v>
      </c>
      <c r="F138" s="261"/>
      <c r="G138" s="258"/>
      <c r="H138" s="259"/>
      <c r="I138" s="259">
        <f t="shared" si="9"/>
        <v>0</v>
      </c>
      <c r="J138" s="259">
        <f t="shared" si="10"/>
        <v>0</v>
      </c>
      <c r="K138" s="260">
        <f t="shared" si="11"/>
        <v>0</v>
      </c>
    </row>
    <row r="139" spans="1:11">
      <c r="A139" s="254">
        <v>126</v>
      </c>
      <c r="B139" s="301"/>
      <c r="C139" s="263" t="s">
        <v>1486</v>
      </c>
      <c r="D139" s="262" t="s">
        <v>350</v>
      </c>
      <c r="E139" s="292">
        <v>1</v>
      </c>
      <c r="F139" s="266">
        <v>40000</v>
      </c>
      <c r="G139" s="265"/>
      <c r="H139" s="267"/>
      <c r="I139" s="267">
        <f t="shared" si="9"/>
        <v>40000</v>
      </c>
      <c r="J139" s="267">
        <f t="shared" si="10"/>
        <v>0</v>
      </c>
      <c r="K139" s="268">
        <f t="shared" si="11"/>
        <v>0</v>
      </c>
    </row>
    <row r="140" spans="1:11">
      <c r="A140" s="254">
        <v>127</v>
      </c>
      <c r="B140" s="269" t="s">
        <v>1487</v>
      </c>
      <c r="C140" s="269" t="s">
        <v>1488</v>
      </c>
      <c r="D140" s="270"/>
      <c r="E140" s="271"/>
      <c r="F140" s="272"/>
      <c r="G140" s="272"/>
      <c r="H140" s="273"/>
      <c r="I140" s="273"/>
      <c r="J140" s="273"/>
      <c r="K140" s="274"/>
    </row>
    <row r="141" spans="1:11">
      <c r="A141" s="254">
        <v>128</v>
      </c>
      <c r="B141" s="269" t="s">
        <v>1489</v>
      </c>
      <c r="C141" s="269" t="s">
        <v>64</v>
      </c>
      <c r="D141" s="270"/>
      <c r="E141" s="271"/>
      <c r="F141" s="272"/>
      <c r="G141" s="272"/>
      <c r="H141" s="273"/>
      <c r="I141" s="273">
        <f>SUBTOTAL(9,I142:I172)</f>
        <v>0</v>
      </c>
      <c r="J141" s="273">
        <f>SUBTOTAL(9,J142:J172)</f>
        <v>0</v>
      </c>
      <c r="K141" s="273">
        <f>SUBTOTAL(9,K142:K172)</f>
        <v>0</v>
      </c>
    </row>
    <row r="142" spans="1:11" ht="20.399999999999999">
      <c r="A142" s="254">
        <v>129</v>
      </c>
      <c r="B142" s="255"/>
      <c r="C142" s="256" t="s">
        <v>1490</v>
      </c>
      <c r="D142" s="255" t="s">
        <v>350</v>
      </c>
      <c r="E142" s="280">
        <v>1</v>
      </c>
      <c r="F142" s="258"/>
      <c r="G142" s="258"/>
      <c r="H142" s="259"/>
      <c r="I142" s="259">
        <f t="shared" ref="I142:I172" si="12">ROUND(E142*F142,2)</f>
        <v>0</v>
      </c>
      <c r="J142" s="259">
        <f t="shared" ref="J142:J172" si="13">ROUND(E142*G142,2)</f>
        <v>0</v>
      </c>
      <c r="K142" s="260">
        <f t="shared" ref="K142:K172" si="14">ROUND(E142*H142,2)</f>
        <v>0</v>
      </c>
    </row>
    <row r="143" spans="1:11" ht="20.399999999999999">
      <c r="A143" s="254">
        <v>130</v>
      </c>
      <c r="B143" s="255"/>
      <c r="C143" s="256" t="s">
        <v>1491</v>
      </c>
      <c r="D143" s="255" t="s">
        <v>350</v>
      </c>
      <c r="E143" s="280">
        <v>1</v>
      </c>
      <c r="F143" s="258"/>
      <c r="G143" s="258"/>
      <c r="H143" s="259"/>
      <c r="I143" s="259">
        <f t="shared" si="12"/>
        <v>0</v>
      </c>
      <c r="J143" s="259">
        <f t="shared" si="13"/>
        <v>0</v>
      </c>
      <c r="K143" s="260">
        <f t="shared" si="14"/>
        <v>0</v>
      </c>
    </row>
    <row r="144" spans="1:11" ht="20.399999999999999">
      <c r="A144" s="254">
        <v>131</v>
      </c>
      <c r="B144" s="255"/>
      <c r="C144" s="256" t="s">
        <v>1492</v>
      </c>
      <c r="D144" s="255" t="s">
        <v>350</v>
      </c>
      <c r="E144" s="280">
        <v>1</v>
      </c>
      <c r="F144" s="258"/>
      <c r="G144" s="258"/>
      <c r="H144" s="259"/>
      <c r="I144" s="259">
        <f t="shared" si="12"/>
        <v>0</v>
      </c>
      <c r="J144" s="259">
        <f t="shared" si="13"/>
        <v>0</v>
      </c>
      <c r="K144" s="260">
        <f t="shared" si="14"/>
        <v>0</v>
      </c>
    </row>
    <row r="145" spans="1:11" ht="20.399999999999999">
      <c r="A145" s="254">
        <v>132</v>
      </c>
      <c r="B145" s="255"/>
      <c r="C145" s="256" t="s">
        <v>1493</v>
      </c>
      <c r="D145" s="255" t="s">
        <v>350</v>
      </c>
      <c r="E145" s="280">
        <v>1</v>
      </c>
      <c r="F145" s="258"/>
      <c r="G145" s="258"/>
      <c r="H145" s="259"/>
      <c r="I145" s="259">
        <f t="shared" si="12"/>
        <v>0</v>
      </c>
      <c r="J145" s="259">
        <f t="shared" si="13"/>
        <v>0</v>
      </c>
      <c r="K145" s="260">
        <f t="shared" si="14"/>
        <v>0</v>
      </c>
    </row>
    <row r="146" spans="1:11" ht="20.399999999999999">
      <c r="A146" s="254">
        <v>133</v>
      </c>
      <c r="B146" s="255"/>
      <c r="C146" s="256" t="s">
        <v>1494</v>
      </c>
      <c r="D146" s="255" t="s">
        <v>350</v>
      </c>
      <c r="E146" s="280">
        <v>1</v>
      </c>
      <c r="F146" s="258"/>
      <c r="G146" s="258"/>
      <c r="H146" s="259"/>
      <c r="I146" s="259">
        <f t="shared" si="12"/>
        <v>0</v>
      </c>
      <c r="J146" s="259">
        <f t="shared" si="13"/>
        <v>0</v>
      </c>
      <c r="K146" s="260">
        <f t="shared" si="14"/>
        <v>0</v>
      </c>
    </row>
    <row r="147" spans="1:11" ht="30.6">
      <c r="A147" s="254">
        <v>134</v>
      </c>
      <c r="B147" s="255"/>
      <c r="C147" s="256" t="s">
        <v>1495</v>
      </c>
      <c r="D147" s="255" t="s">
        <v>350</v>
      </c>
      <c r="E147" s="280">
        <v>1</v>
      </c>
      <c r="F147" s="258"/>
      <c r="G147" s="258"/>
      <c r="H147" s="259"/>
      <c r="I147" s="259">
        <f t="shared" si="12"/>
        <v>0</v>
      </c>
      <c r="J147" s="259">
        <f t="shared" si="13"/>
        <v>0</v>
      </c>
      <c r="K147" s="260">
        <f t="shared" si="14"/>
        <v>0</v>
      </c>
    </row>
    <row r="148" spans="1:11" ht="30.6">
      <c r="A148" s="254">
        <v>135</v>
      </c>
      <c r="B148" s="255"/>
      <c r="C148" s="256" t="s">
        <v>1496</v>
      </c>
      <c r="D148" s="255" t="s">
        <v>350</v>
      </c>
      <c r="E148" s="280">
        <v>1</v>
      </c>
      <c r="F148" s="258"/>
      <c r="G148" s="258"/>
      <c r="H148" s="259"/>
      <c r="I148" s="259">
        <f t="shared" si="12"/>
        <v>0</v>
      </c>
      <c r="J148" s="259">
        <f t="shared" si="13"/>
        <v>0</v>
      </c>
      <c r="K148" s="260">
        <f t="shared" si="14"/>
        <v>0</v>
      </c>
    </row>
    <row r="149" spans="1:11" ht="30.6">
      <c r="A149" s="254">
        <v>136</v>
      </c>
      <c r="B149" s="255"/>
      <c r="C149" s="256" t="s">
        <v>1497</v>
      </c>
      <c r="D149" s="255" t="s">
        <v>350</v>
      </c>
      <c r="E149" s="280">
        <v>1</v>
      </c>
      <c r="F149" s="258"/>
      <c r="G149" s="258"/>
      <c r="H149" s="259"/>
      <c r="I149" s="259">
        <f t="shared" si="12"/>
        <v>0</v>
      </c>
      <c r="J149" s="259">
        <f t="shared" si="13"/>
        <v>0</v>
      </c>
      <c r="K149" s="260">
        <f t="shared" si="14"/>
        <v>0</v>
      </c>
    </row>
    <row r="150" spans="1:11" ht="30.6">
      <c r="A150" s="254">
        <v>137</v>
      </c>
      <c r="B150" s="255"/>
      <c r="C150" s="256" t="s">
        <v>1498</v>
      </c>
      <c r="D150" s="255" t="s">
        <v>350</v>
      </c>
      <c r="E150" s="280">
        <v>1</v>
      </c>
      <c r="F150" s="258"/>
      <c r="G150" s="258"/>
      <c r="H150" s="259"/>
      <c r="I150" s="259">
        <f t="shared" si="12"/>
        <v>0</v>
      </c>
      <c r="J150" s="259">
        <f t="shared" si="13"/>
        <v>0</v>
      </c>
      <c r="K150" s="260">
        <f t="shared" si="14"/>
        <v>0</v>
      </c>
    </row>
    <row r="151" spans="1:11" ht="30.6">
      <c r="A151" s="254">
        <v>138</v>
      </c>
      <c r="B151" s="255"/>
      <c r="C151" s="256" t="s">
        <v>1499</v>
      </c>
      <c r="D151" s="255" t="s">
        <v>350</v>
      </c>
      <c r="E151" s="280">
        <v>1</v>
      </c>
      <c r="F151" s="258"/>
      <c r="G151" s="258"/>
      <c r="H151" s="259"/>
      <c r="I151" s="259">
        <f t="shared" si="12"/>
        <v>0</v>
      </c>
      <c r="J151" s="259">
        <f t="shared" si="13"/>
        <v>0</v>
      </c>
      <c r="K151" s="260">
        <f t="shared" si="14"/>
        <v>0</v>
      </c>
    </row>
    <row r="152" spans="1:11" ht="30.6">
      <c r="A152" s="254">
        <v>139</v>
      </c>
      <c r="B152" s="255"/>
      <c r="C152" s="256" t="s">
        <v>1500</v>
      </c>
      <c r="D152" s="255" t="s">
        <v>350</v>
      </c>
      <c r="E152" s="280">
        <v>1</v>
      </c>
      <c r="F152" s="258"/>
      <c r="G152" s="258"/>
      <c r="H152" s="259"/>
      <c r="I152" s="259">
        <f t="shared" si="12"/>
        <v>0</v>
      </c>
      <c r="J152" s="259">
        <f t="shared" si="13"/>
        <v>0</v>
      </c>
      <c r="K152" s="260">
        <f t="shared" si="14"/>
        <v>0</v>
      </c>
    </row>
    <row r="153" spans="1:11">
      <c r="A153" s="254">
        <v>140</v>
      </c>
      <c r="B153" s="255"/>
      <c r="C153" s="256" t="s">
        <v>1501</v>
      </c>
      <c r="D153" s="255" t="s">
        <v>350</v>
      </c>
      <c r="E153" s="280">
        <v>1</v>
      </c>
      <c r="F153" s="258"/>
      <c r="G153" s="258"/>
      <c r="H153" s="259"/>
      <c r="I153" s="259">
        <f t="shared" si="12"/>
        <v>0</v>
      </c>
      <c r="J153" s="259">
        <f t="shared" si="13"/>
        <v>0</v>
      </c>
      <c r="K153" s="260">
        <f t="shared" si="14"/>
        <v>0</v>
      </c>
    </row>
    <row r="154" spans="1:11" ht="20.399999999999999">
      <c r="A154" s="254">
        <v>141</v>
      </c>
      <c r="B154" s="255"/>
      <c r="C154" s="256" t="s">
        <v>1502</v>
      </c>
      <c r="D154" s="255" t="s">
        <v>350</v>
      </c>
      <c r="E154" s="280">
        <v>1</v>
      </c>
      <c r="F154" s="258"/>
      <c r="G154" s="258"/>
      <c r="H154" s="259"/>
      <c r="I154" s="259">
        <f t="shared" si="12"/>
        <v>0</v>
      </c>
      <c r="J154" s="259">
        <f t="shared" si="13"/>
        <v>0</v>
      </c>
      <c r="K154" s="260">
        <f t="shared" si="14"/>
        <v>0</v>
      </c>
    </row>
    <row r="155" spans="1:11">
      <c r="A155" s="254">
        <v>142</v>
      </c>
      <c r="B155" s="255"/>
      <c r="C155" s="256" t="s">
        <v>1503</v>
      </c>
      <c r="D155" s="255" t="s">
        <v>350</v>
      </c>
      <c r="E155" s="280">
        <v>1</v>
      </c>
      <c r="F155" s="258"/>
      <c r="G155" s="258"/>
      <c r="H155" s="259"/>
      <c r="I155" s="259">
        <f t="shared" si="12"/>
        <v>0</v>
      </c>
      <c r="J155" s="259">
        <f t="shared" si="13"/>
        <v>0</v>
      </c>
      <c r="K155" s="260">
        <f t="shared" si="14"/>
        <v>0</v>
      </c>
    </row>
    <row r="156" spans="1:11" ht="20.399999999999999">
      <c r="A156" s="254">
        <v>143</v>
      </c>
      <c r="B156" s="255"/>
      <c r="C156" s="256" t="s">
        <v>1504</v>
      </c>
      <c r="D156" s="255" t="s">
        <v>350</v>
      </c>
      <c r="E156" s="280">
        <v>1</v>
      </c>
      <c r="F156" s="258"/>
      <c r="G156" s="258"/>
      <c r="H156" s="259"/>
      <c r="I156" s="259">
        <f t="shared" si="12"/>
        <v>0</v>
      </c>
      <c r="J156" s="259">
        <f t="shared" si="13"/>
        <v>0</v>
      </c>
      <c r="K156" s="260">
        <f t="shared" si="14"/>
        <v>0</v>
      </c>
    </row>
    <row r="157" spans="1:11">
      <c r="A157" s="254">
        <v>144</v>
      </c>
      <c r="B157" s="255"/>
      <c r="C157" s="256" t="s">
        <v>1505</v>
      </c>
      <c r="D157" s="255" t="s">
        <v>350</v>
      </c>
      <c r="E157" s="280">
        <v>1</v>
      </c>
      <c r="F157" s="258"/>
      <c r="G157" s="258"/>
      <c r="H157" s="259"/>
      <c r="I157" s="259">
        <f t="shared" si="12"/>
        <v>0</v>
      </c>
      <c r="J157" s="259">
        <f t="shared" si="13"/>
        <v>0</v>
      </c>
      <c r="K157" s="260">
        <f t="shared" si="14"/>
        <v>0</v>
      </c>
    </row>
    <row r="158" spans="1:11">
      <c r="A158" s="254">
        <v>145</v>
      </c>
      <c r="B158" s="255"/>
      <c r="C158" s="256" t="s">
        <v>1506</v>
      </c>
      <c r="D158" s="255" t="s">
        <v>277</v>
      </c>
      <c r="E158" s="280" t="s">
        <v>585</v>
      </c>
      <c r="F158" s="258"/>
      <c r="G158" s="258"/>
      <c r="H158" s="259"/>
      <c r="I158" s="259">
        <f t="shared" si="12"/>
        <v>0</v>
      </c>
      <c r="J158" s="259">
        <f t="shared" si="13"/>
        <v>0</v>
      </c>
      <c r="K158" s="260">
        <f t="shared" si="14"/>
        <v>0</v>
      </c>
    </row>
    <row r="159" spans="1:11">
      <c r="A159" s="254">
        <v>146</v>
      </c>
      <c r="B159" s="255"/>
      <c r="C159" s="256" t="s">
        <v>1507</v>
      </c>
      <c r="D159" s="255" t="s">
        <v>350</v>
      </c>
      <c r="E159" s="280">
        <v>1</v>
      </c>
      <c r="F159" s="258"/>
      <c r="G159" s="258"/>
      <c r="H159" s="259"/>
      <c r="I159" s="259">
        <f t="shared" si="12"/>
        <v>0</v>
      </c>
      <c r="J159" s="259">
        <f t="shared" si="13"/>
        <v>0</v>
      </c>
      <c r="K159" s="260">
        <f t="shared" si="14"/>
        <v>0</v>
      </c>
    </row>
    <row r="160" spans="1:11">
      <c r="A160" s="254">
        <v>147</v>
      </c>
      <c r="B160" s="255"/>
      <c r="C160" s="256" t="s">
        <v>1508</v>
      </c>
      <c r="D160" s="255" t="s">
        <v>350</v>
      </c>
      <c r="E160" s="257">
        <v>1</v>
      </c>
      <c r="F160" s="258"/>
      <c r="G160" s="258"/>
      <c r="H160" s="259"/>
      <c r="I160" s="259">
        <f t="shared" si="12"/>
        <v>0</v>
      </c>
      <c r="J160" s="259">
        <f t="shared" si="13"/>
        <v>0</v>
      </c>
      <c r="K160" s="260">
        <f t="shared" si="14"/>
        <v>0</v>
      </c>
    </row>
    <row r="161" spans="1:11">
      <c r="A161" s="254">
        <v>148</v>
      </c>
      <c r="B161" s="255"/>
      <c r="C161" s="256" t="s">
        <v>1509</v>
      </c>
      <c r="D161" s="255" t="s">
        <v>350</v>
      </c>
      <c r="E161" s="257">
        <v>1</v>
      </c>
      <c r="F161" s="258"/>
      <c r="G161" s="258"/>
      <c r="H161" s="259"/>
      <c r="I161" s="259">
        <f t="shared" si="12"/>
        <v>0</v>
      </c>
      <c r="J161" s="259">
        <f t="shared" si="13"/>
        <v>0</v>
      </c>
      <c r="K161" s="260">
        <f t="shared" si="14"/>
        <v>0</v>
      </c>
    </row>
    <row r="162" spans="1:11" ht="20.399999999999999">
      <c r="A162" s="254">
        <v>149</v>
      </c>
      <c r="B162" s="255"/>
      <c r="C162" s="256" t="s">
        <v>1510</v>
      </c>
      <c r="D162" s="255" t="s">
        <v>350</v>
      </c>
      <c r="E162" s="257">
        <v>1</v>
      </c>
      <c r="F162" s="258"/>
      <c r="G162" s="258"/>
      <c r="H162" s="259"/>
      <c r="I162" s="259">
        <f t="shared" si="12"/>
        <v>0</v>
      </c>
      <c r="J162" s="259">
        <f t="shared" si="13"/>
        <v>0</v>
      </c>
      <c r="K162" s="260">
        <f t="shared" si="14"/>
        <v>0</v>
      </c>
    </row>
    <row r="163" spans="1:11">
      <c r="A163" s="254">
        <v>150</v>
      </c>
      <c r="B163" s="255"/>
      <c r="C163" s="256" t="s">
        <v>1511</v>
      </c>
      <c r="D163" s="255" t="s">
        <v>350</v>
      </c>
      <c r="E163" s="257">
        <v>1</v>
      </c>
      <c r="F163" s="258"/>
      <c r="G163" s="258"/>
      <c r="H163" s="259"/>
      <c r="I163" s="259">
        <f t="shared" si="12"/>
        <v>0</v>
      </c>
      <c r="J163" s="259">
        <f t="shared" si="13"/>
        <v>0</v>
      </c>
      <c r="K163" s="260">
        <f t="shared" si="14"/>
        <v>0</v>
      </c>
    </row>
    <row r="164" spans="1:11">
      <c r="A164" s="254">
        <v>151</v>
      </c>
      <c r="B164" s="255"/>
      <c r="C164" s="256" t="s">
        <v>1512</v>
      </c>
      <c r="D164" s="255" t="s">
        <v>350</v>
      </c>
      <c r="E164" s="257">
        <v>1</v>
      </c>
      <c r="F164" s="258"/>
      <c r="G164" s="258"/>
      <c r="H164" s="259"/>
      <c r="I164" s="259">
        <f t="shared" si="12"/>
        <v>0</v>
      </c>
      <c r="J164" s="259">
        <f t="shared" si="13"/>
        <v>0</v>
      </c>
      <c r="K164" s="260">
        <f t="shared" si="14"/>
        <v>0</v>
      </c>
    </row>
    <row r="165" spans="1:11">
      <c r="A165" s="254">
        <v>152</v>
      </c>
      <c r="B165" s="255"/>
      <c r="C165" s="256" t="s">
        <v>609</v>
      </c>
      <c r="D165" s="255" t="s">
        <v>350</v>
      </c>
      <c r="E165" s="257">
        <v>1</v>
      </c>
      <c r="F165" s="258"/>
      <c r="G165" s="258"/>
      <c r="H165" s="259"/>
      <c r="I165" s="259">
        <f t="shared" si="12"/>
        <v>0</v>
      </c>
      <c r="J165" s="259">
        <f t="shared" si="13"/>
        <v>0</v>
      </c>
      <c r="K165" s="260">
        <f t="shared" si="14"/>
        <v>0</v>
      </c>
    </row>
    <row r="166" spans="1:11" ht="20.399999999999999">
      <c r="A166" s="254">
        <v>153</v>
      </c>
      <c r="B166" s="255"/>
      <c r="C166" s="256" t="s">
        <v>1513</v>
      </c>
      <c r="D166" s="255" t="s">
        <v>350</v>
      </c>
      <c r="E166" s="257">
        <v>1</v>
      </c>
      <c r="F166" s="258"/>
      <c r="G166" s="258"/>
      <c r="H166" s="259"/>
      <c r="I166" s="259">
        <f t="shared" si="12"/>
        <v>0</v>
      </c>
      <c r="J166" s="259">
        <f t="shared" si="13"/>
        <v>0</v>
      </c>
      <c r="K166" s="260">
        <f t="shared" si="14"/>
        <v>0</v>
      </c>
    </row>
    <row r="167" spans="1:11">
      <c r="A167" s="254">
        <v>154</v>
      </c>
      <c r="B167" s="255"/>
      <c r="C167" s="282" t="s">
        <v>1514</v>
      </c>
      <c r="D167" s="281" t="s">
        <v>350</v>
      </c>
      <c r="E167" s="257">
        <v>1</v>
      </c>
      <c r="F167" s="258"/>
      <c r="G167" s="258"/>
      <c r="H167" s="302"/>
      <c r="I167" s="259">
        <f t="shared" si="12"/>
        <v>0</v>
      </c>
      <c r="J167" s="259">
        <f t="shared" si="13"/>
        <v>0</v>
      </c>
      <c r="K167" s="260">
        <f t="shared" si="14"/>
        <v>0</v>
      </c>
    </row>
    <row r="168" spans="1:11">
      <c r="A168" s="254">
        <v>155</v>
      </c>
      <c r="B168" s="255"/>
      <c r="C168" s="256" t="s">
        <v>1515</v>
      </c>
      <c r="D168" s="255" t="s">
        <v>350</v>
      </c>
      <c r="E168" s="257">
        <v>1</v>
      </c>
      <c r="F168" s="258"/>
      <c r="G168" s="258"/>
      <c r="H168" s="259"/>
      <c r="I168" s="259">
        <f t="shared" si="12"/>
        <v>0</v>
      </c>
      <c r="J168" s="259">
        <f t="shared" si="13"/>
        <v>0</v>
      </c>
      <c r="K168" s="260">
        <f t="shared" si="14"/>
        <v>0</v>
      </c>
    </row>
    <row r="169" spans="1:11" ht="20.399999999999999">
      <c r="A169" s="254">
        <v>156</v>
      </c>
      <c r="B169" s="255"/>
      <c r="C169" s="256" t="s">
        <v>1516</v>
      </c>
      <c r="D169" s="255" t="s">
        <v>350</v>
      </c>
      <c r="E169" s="257">
        <v>1</v>
      </c>
      <c r="F169" s="258"/>
      <c r="G169" s="258"/>
      <c r="H169" s="259"/>
      <c r="I169" s="259">
        <f t="shared" si="12"/>
        <v>0</v>
      </c>
      <c r="J169" s="259">
        <f t="shared" si="13"/>
        <v>0</v>
      </c>
      <c r="K169" s="260">
        <f t="shared" si="14"/>
        <v>0</v>
      </c>
    </row>
    <row r="170" spans="1:11" ht="20.399999999999999">
      <c r="A170" s="254">
        <v>157</v>
      </c>
      <c r="B170" s="255"/>
      <c r="C170" s="256" t="s">
        <v>1517</v>
      </c>
      <c r="D170" s="255" t="s">
        <v>350</v>
      </c>
      <c r="E170" s="257">
        <v>1</v>
      </c>
      <c r="F170" s="258"/>
      <c r="G170" s="258"/>
      <c r="H170" s="259"/>
      <c r="I170" s="259">
        <f t="shared" si="12"/>
        <v>0</v>
      </c>
      <c r="J170" s="259">
        <f t="shared" si="13"/>
        <v>0</v>
      </c>
      <c r="K170" s="260">
        <f t="shared" si="14"/>
        <v>0</v>
      </c>
    </row>
    <row r="171" spans="1:11" ht="30.6">
      <c r="A171" s="254">
        <v>158</v>
      </c>
      <c r="B171" s="255"/>
      <c r="C171" s="256" t="s">
        <v>1518</v>
      </c>
      <c r="D171" s="255" t="s">
        <v>350</v>
      </c>
      <c r="E171" s="257">
        <v>1</v>
      </c>
      <c r="F171" s="258"/>
      <c r="G171" s="258"/>
      <c r="H171" s="259"/>
      <c r="I171" s="259">
        <f t="shared" si="12"/>
        <v>0</v>
      </c>
      <c r="J171" s="259">
        <f t="shared" si="13"/>
        <v>0</v>
      </c>
      <c r="K171" s="260">
        <f t="shared" si="14"/>
        <v>0</v>
      </c>
    </row>
    <row r="172" spans="1:11">
      <c r="A172" s="254">
        <v>159</v>
      </c>
      <c r="B172" s="262"/>
      <c r="C172" s="263" t="s">
        <v>1519</v>
      </c>
      <c r="D172" s="262" t="s">
        <v>350</v>
      </c>
      <c r="E172" s="264">
        <v>1</v>
      </c>
      <c r="F172" s="265"/>
      <c r="G172" s="265"/>
      <c r="H172" s="267"/>
      <c r="I172" s="267">
        <f t="shared" si="12"/>
        <v>0</v>
      </c>
      <c r="J172" s="267">
        <f t="shared" si="13"/>
        <v>0</v>
      </c>
      <c r="K172" s="268">
        <f t="shared" si="14"/>
        <v>0</v>
      </c>
    </row>
  </sheetData>
  <conditionalFormatting sqref="K131 I131 K133 I133 K85:K86 I85:I86 I94:I95 K94:K95 I107 K107 I119:I120 K119:K120 K135:K136 I135:I136 I138 K138 K123:K129 I123:I129 K69:K78 I69:I78 K104:K105 I104:I105 I110:I115 K110:K115 I14:I66 K14:K66 I142:I172 K142:K172 I80:K80 I100:K100">
    <cfRule type="cellIs" dxfId="53" priority="33" stopIfTrue="1" operator="equal">
      <formula>0</formula>
    </cfRule>
  </conditionalFormatting>
  <conditionalFormatting sqref="K139 I139">
    <cfRule type="cellIs" dxfId="52" priority="32" stopIfTrue="1" operator="equal">
      <formula>0</formula>
    </cfRule>
  </conditionalFormatting>
  <conditionalFormatting sqref="K134 I134">
    <cfRule type="cellIs" dxfId="51" priority="31" stopIfTrue="1" operator="equal">
      <formula>0</formula>
    </cfRule>
  </conditionalFormatting>
  <conditionalFormatting sqref="K98 I98">
    <cfRule type="cellIs" dxfId="50" priority="30" stopIfTrue="1" operator="equal">
      <formula>0</formula>
    </cfRule>
  </conditionalFormatting>
  <conditionalFormatting sqref="I82 K82">
    <cfRule type="cellIs" dxfId="49" priority="29" stopIfTrue="1" operator="equal">
      <formula>0</formula>
    </cfRule>
  </conditionalFormatting>
  <conditionalFormatting sqref="K88 I88">
    <cfRule type="cellIs" dxfId="48" priority="28" stopIfTrue="1" operator="equal">
      <formula>0</formula>
    </cfRule>
  </conditionalFormatting>
  <conditionalFormatting sqref="K89 I89">
    <cfRule type="cellIs" dxfId="47" priority="27" stopIfTrue="1" operator="equal">
      <formula>0</formula>
    </cfRule>
  </conditionalFormatting>
  <conditionalFormatting sqref="K90 I90">
    <cfRule type="cellIs" dxfId="46" priority="26" stopIfTrue="1" operator="equal">
      <formula>0</formula>
    </cfRule>
  </conditionalFormatting>
  <conditionalFormatting sqref="I91 K91 K94:K95 I94:I95">
    <cfRule type="cellIs" dxfId="45" priority="25" stopIfTrue="1" operator="equal">
      <formula>0</formula>
    </cfRule>
  </conditionalFormatting>
  <conditionalFormatting sqref="I81 K81">
    <cfRule type="cellIs" dxfId="44" priority="24" stopIfTrue="1" operator="equal">
      <formula>0</formula>
    </cfRule>
  </conditionalFormatting>
  <conditionalFormatting sqref="K83 I83">
    <cfRule type="cellIs" dxfId="43" priority="23" stopIfTrue="1" operator="equal">
      <formula>0</formula>
    </cfRule>
  </conditionalFormatting>
  <conditionalFormatting sqref="I84 K84">
    <cfRule type="cellIs" dxfId="42" priority="22" stopIfTrue="1" operator="equal">
      <formula>0</formula>
    </cfRule>
  </conditionalFormatting>
  <conditionalFormatting sqref="I92 K92">
    <cfRule type="cellIs" dxfId="41" priority="21" stopIfTrue="1" operator="equal">
      <formula>0</formula>
    </cfRule>
  </conditionalFormatting>
  <conditionalFormatting sqref="K92 I92">
    <cfRule type="cellIs" dxfId="40" priority="20" stopIfTrue="1" operator="equal">
      <formula>0</formula>
    </cfRule>
  </conditionalFormatting>
  <conditionalFormatting sqref="I93 K93">
    <cfRule type="cellIs" dxfId="39" priority="19" stopIfTrue="1" operator="equal">
      <formula>0</formula>
    </cfRule>
  </conditionalFormatting>
  <conditionalFormatting sqref="K93 I93">
    <cfRule type="cellIs" dxfId="38" priority="18" stopIfTrue="1" operator="equal">
      <formula>0</formula>
    </cfRule>
  </conditionalFormatting>
  <conditionalFormatting sqref="K87 I87">
    <cfRule type="cellIs" dxfId="37" priority="17" stopIfTrue="1" operator="equal">
      <formula>0</formula>
    </cfRule>
  </conditionalFormatting>
  <conditionalFormatting sqref="K96 I96">
    <cfRule type="cellIs" dxfId="36" priority="16" stopIfTrue="1" operator="equal">
      <formula>0</formula>
    </cfRule>
  </conditionalFormatting>
  <conditionalFormatting sqref="K97 I97">
    <cfRule type="cellIs" dxfId="35" priority="15" stopIfTrue="1" operator="equal">
      <formula>0</formula>
    </cfRule>
  </conditionalFormatting>
  <conditionalFormatting sqref="I118 K118">
    <cfRule type="cellIs" dxfId="34" priority="14" stopIfTrue="1" operator="equal">
      <formula>0</formula>
    </cfRule>
  </conditionalFormatting>
  <conditionalFormatting sqref="I101 K101">
    <cfRule type="cellIs" dxfId="33" priority="13" stopIfTrue="1" operator="equal">
      <formula>0</formula>
    </cfRule>
  </conditionalFormatting>
  <conditionalFormatting sqref="K102 I102">
    <cfRule type="cellIs" dxfId="32" priority="12" stopIfTrue="1" operator="equal">
      <formula>0</formula>
    </cfRule>
  </conditionalFormatting>
  <conditionalFormatting sqref="I103 K103">
    <cfRule type="cellIs" dxfId="31" priority="11" stopIfTrue="1" operator="equal">
      <formula>0</formula>
    </cfRule>
  </conditionalFormatting>
  <conditionalFormatting sqref="K106 I106">
    <cfRule type="cellIs" dxfId="30" priority="10" stopIfTrue="1" operator="equal">
      <formula>0</formula>
    </cfRule>
  </conditionalFormatting>
  <conditionalFormatting sqref="I109 K109">
    <cfRule type="cellIs" dxfId="29" priority="9" stopIfTrue="1" operator="equal">
      <formula>0</formula>
    </cfRule>
  </conditionalFormatting>
  <conditionalFormatting sqref="I108 K108">
    <cfRule type="cellIs" dxfId="28" priority="8" stopIfTrue="1" operator="equal">
      <formula>0</formula>
    </cfRule>
  </conditionalFormatting>
  <conditionalFormatting sqref="I116 K116">
    <cfRule type="cellIs" dxfId="27" priority="7" stopIfTrue="1" operator="equal">
      <formula>0</formula>
    </cfRule>
  </conditionalFormatting>
  <conditionalFormatting sqref="K137 I137">
    <cfRule type="cellIs" dxfId="26" priority="6" stopIfTrue="1" operator="equal">
      <formula>0</formula>
    </cfRule>
  </conditionalFormatting>
  <conditionalFormatting sqref="I121 K121">
    <cfRule type="cellIs" dxfId="25" priority="5" stopIfTrue="1" operator="equal">
      <formula>0</formula>
    </cfRule>
  </conditionalFormatting>
  <conditionalFormatting sqref="K122 I122">
    <cfRule type="cellIs" dxfId="24" priority="4" stopIfTrue="1" operator="equal">
      <formula>0</formula>
    </cfRule>
  </conditionalFormatting>
  <conditionalFormatting sqref="I68 K68">
    <cfRule type="cellIs" dxfId="23" priority="3" stopIfTrue="1" operator="equal">
      <formula>0</formula>
    </cfRule>
  </conditionalFormatting>
  <conditionalFormatting sqref="I67 K67">
    <cfRule type="cellIs" dxfId="22" priority="2" stopIfTrue="1" operator="equal">
      <formula>0</formula>
    </cfRule>
  </conditionalFormatting>
  <conditionalFormatting sqref="I117 K117">
    <cfRule type="cellIs" dxfId="21" priority="1" stopIfTrue="1" operator="equal">
      <formula>0</formula>
    </cfRule>
  </conditionalFormatting>
  <pageMargins left="0.7" right="0.7" top="0.78740157499999996" bottom="0.78740157499999996" header="0.3" footer="0.3"/>
  <pageSetup paperSize="9" scale="7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8"/>
  <sheetViews>
    <sheetView showGridLines="0" view="pageBreakPreview" zoomScaleNormal="100" zoomScaleSheetLayoutView="100" workbookViewId="0">
      <selection activeCell="G13" sqref="G13:G514"/>
    </sheetView>
  </sheetViews>
  <sheetFormatPr defaultColWidth="10.42578125" defaultRowHeight="10.199999999999999"/>
  <cols>
    <col min="1" max="1" width="7.42578125" style="101" customWidth="1"/>
    <col min="2" max="2" width="8" style="102" customWidth="1"/>
    <col min="3" max="3" width="12.140625" style="102" customWidth="1"/>
    <col min="4" max="4" width="46.7109375" style="102" customWidth="1"/>
    <col min="5" max="5" width="5.42578125" style="102" customWidth="1"/>
    <col min="6" max="6" width="11.140625" style="103" customWidth="1"/>
    <col min="7" max="7" width="13.28515625" style="104" customWidth="1"/>
    <col min="8" max="8" width="17.7109375" style="104" customWidth="1"/>
    <col min="9" max="16384" width="10.42578125" style="2"/>
  </cols>
  <sheetData>
    <row r="1" spans="1:8" ht="17.399999999999999">
      <c r="A1" s="497" t="s">
        <v>1815</v>
      </c>
      <c r="B1" s="481"/>
      <c r="C1" s="481"/>
      <c r="D1" s="481"/>
      <c r="E1" s="481"/>
      <c r="F1" s="481"/>
      <c r="G1" s="481"/>
      <c r="H1" s="481"/>
    </row>
    <row r="2" spans="1:8" ht="12">
      <c r="A2" s="57" t="s">
        <v>70</v>
      </c>
      <c r="B2" s="57"/>
      <c r="C2" s="57"/>
      <c r="D2" s="57"/>
      <c r="E2" s="57"/>
      <c r="F2" s="57"/>
      <c r="G2" s="57"/>
      <c r="H2" s="57"/>
    </row>
    <row r="3" spans="1:8" ht="12">
      <c r="A3" s="57" t="s">
        <v>1816</v>
      </c>
      <c r="B3" s="57"/>
      <c r="C3" s="57"/>
      <c r="D3" s="57"/>
      <c r="E3" s="57"/>
      <c r="F3" s="57"/>
      <c r="G3" s="57"/>
      <c r="H3" s="57"/>
    </row>
    <row r="4" spans="1:8" ht="12">
      <c r="A4" s="58"/>
      <c r="B4" s="57"/>
      <c r="C4" s="58"/>
      <c r="D4" s="57"/>
      <c r="E4" s="57"/>
      <c r="F4" s="57"/>
      <c r="G4" s="57"/>
      <c r="H4" s="57"/>
    </row>
    <row r="5" spans="1:8">
      <c r="A5" s="59"/>
      <c r="B5" s="60"/>
      <c r="C5" s="60"/>
      <c r="D5" s="60"/>
      <c r="E5" s="60"/>
      <c r="F5" s="61"/>
      <c r="G5" s="62"/>
      <c r="H5" s="62"/>
    </row>
    <row r="6" spans="1:8" ht="11.4">
      <c r="A6" s="63" t="s">
        <v>71</v>
      </c>
      <c r="B6" s="63"/>
      <c r="C6" s="63"/>
      <c r="D6" s="63"/>
      <c r="E6" s="63"/>
      <c r="F6" s="63"/>
      <c r="G6" s="63"/>
      <c r="H6" s="63"/>
    </row>
    <row r="7" spans="1:8" ht="11.4">
      <c r="A7" s="63" t="s">
        <v>72</v>
      </c>
      <c r="B7" s="63"/>
      <c r="C7" s="63"/>
      <c r="D7" s="63"/>
      <c r="E7" s="63"/>
      <c r="F7" s="63"/>
      <c r="G7" s="63" t="s">
        <v>73</v>
      </c>
      <c r="H7" s="63"/>
    </row>
    <row r="8" spans="1:8" ht="11.4">
      <c r="A8" s="63" t="s">
        <v>74</v>
      </c>
      <c r="B8" s="64"/>
      <c r="C8" s="64"/>
      <c r="D8" s="64"/>
      <c r="E8" s="64"/>
      <c r="F8" s="65"/>
      <c r="G8" s="63" t="s">
        <v>1817</v>
      </c>
      <c r="H8" s="66"/>
    </row>
    <row r="9" spans="1:8">
      <c r="A9" s="67"/>
      <c r="B9" s="67"/>
      <c r="C9" s="67"/>
      <c r="D9" s="67"/>
      <c r="E9" s="67"/>
      <c r="F9" s="67"/>
      <c r="G9" s="67"/>
      <c r="H9" s="67"/>
    </row>
    <row r="10" spans="1:8" ht="20.399999999999999">
      <c r="A10" s="68" t="s">
        <v>76</v>
      </c>
      <c r="B10" s="68" t="s">
        <v>77</v>
      </c>
      <c r="C10" s="68" t="s">
        <v>78</v>
      </c>
      <c r="D10" s="68" t="s">
        <v>79</v>
      </c>
      <c r="E10" s="68" t="s">
        <v>80</v>
      </c>
      <c r="F10" s="68" t="s">
        <v>81</v>
      </c>
      <c r="G10" s="68" t="s">
        <v>82</v>
      </c>
      <c r="H10" s="68" t="s">
        <v>83</v>
      </c>
    </row>
    <row r="11" spans="1:8">
      <c r="A11" s="68" t="s">
        <v>33</v>
      </c>
      <c r="B11" s="68" t="s">
        <v>39</v>
      </c>
      <c r="C11" s="68" t="s">
        <v>44</v>
      </c>
      <c r="D11" s="68" t="s">
        <v>49</v>
      </c>
      <c r="E11" s="68" t="s">
        <v>53</v>
      </c>
      <c r="F11" s="68" t="s">
        <v>55</v>
      </c>
      <c r="G11" s="68" t="s">
        <v>57</v>
      </c>
      <c r="H11" s="68" t="s">
        <v>36</v>
      </c>
    </row>
    <row r="12" spans="1:8">
      <c r="A12" s="67"/>
      <c r="B12" s="67"/>
      <c r="C12" s="67"/>
      <c r="D12" s="67"/>
      <c r="E12" s="67"/>
      <c r="F12" s="67"/>
      <c r="G12" s="67"/>
      <c r="H12" s="67"/>
    </row>
    <row r="13" spans="1:8" ht="13.8">
      <c r="A13" s="69"/>
      <c r="B13" s="70"/>
      <c r="C13" s="70" t="s">
        <v>34</v>
      </c>
      <c r="D13" s="70" t="s">
        <v>84</v>
      </c>
      <c r="E13" s="70"/>
      <c r="F13" s="71"/>
      <c r="G13" s="72"/>
      <c r="H13" s="72">
        <f>H14+H26+H28</f>
        <v>0</v>
      </c>
    </row>
    <row r="14" spans="1:8" ht="13.2">
      <c r="A14" s="73"/>
      <c r="B14" s="74"/>
      <c r="C14" s="74" t="s">
        <v>41</v>
      </c>
      <c r="D14" s="74" t="s">
        <v>216</v>
      </c>
      <c r="E14" s="74"/>
      <c r="F14" s="75"/>
      <c r="G14" s="76"/>
      <c r="H14" s="76">
        <f>H15+H18+H21+H23</f>
        <v>0</v>
      </c>
    </row>
    <row r="15" spans="1:8" ht="30.6">
      <c r="A15" s="77">
        <v>1</v>
      </c>
      <c r="B15" s="78" t="s">
        <v>1818</v>
      </c>
      <c r="C15" s="78" t="s">
        <v>1819</v>
      </c>
      <c r="D15" s="78" t="s">
        <v>1820</v>
      </c>
      <c r="E15" s="78" t="s">
        <v>89</v>
      </c>
      <c r="F15" s="79">
        <v>160</v>
      </c>
      <c r="G15" s="80"/>
      <c r="H15" s="80">
        <f>G15*F15</f>
        <v>0</v>
      </c>
    </row>
    <row r="16" spans="1:8">
      <c r="A16" s="81"/>
      <c r="B16" s="82"/>
      <c r="C16" s="82"/>
      <c r="D16" s="82" t="s">
        <v>1821</v>
      </c>
      <c r="E16" s="82"/>
      <c r="F16" s="83">
        <v>160</v>
      </c>
      <c r="G16" s="84"/>
      <c r="H16" s="84"/>
    </row>
    <row r="17" spans="1:8">
      <c r="A17" s="85"/>
      <c r="B17" s="86"/>
      <c r="C17" s="86"/>
      <c r="D17" s="86" t="s">
        <v>98</v>
      </c>
      <c r="E17" s="86"/>
      <c r="F17" s="87">
        <v>160</v>
      </c>
      <c r="G17" s="88"/>
      <c r="H17" s="88"/>
    </row>
    <row r="18" spans="1:8" ht="20.399999999999999">
      <c r="A18" s="77">
        <v>2</v>
      </c>
      <c r="B18" s="78" t="s">
        <v>1818</v>
      </c>
      <c r="C18" s="78" t="s">
        <v>1822</v>
      </c>
      <c r="D18" s="78" t="s">
        <v>1823</v>
      </c>
      <c r="E18" s="78" t="s">
        <v>89</v>
      </c>
      <c r="F18" s="79">
        <v>2400</v>
      </c>
      <c r="G18" s="80"/>
      <c r="H18" s="80">
        <f>G18*F18</f>
        <v>0</v>
      </c>
    </row>
    <row r="19" spans="1:8">
      <c r="A19" s="81"/>
      <c r="B19" s="82"/>
      <c r="C19" s="82"/>
      <c r="D19" s="82" t="s">
        <v>1824</v>
      </c>
      <c r="E19" s="82"/>
      <c r="F19" s="83">
        <v>2400</v>
      </c>
      <c r="G19" s="84"/>
      <c r="H19" s="84"/>
    </row>
    <row r="20" spans="1:8">
      <c r="A20" s="85"/>
      <c r="B20" s="86"/>
      <c r="C20" s="86"/>
      <c r="D20" s="86" t="s">
        <v>98</v>
      </c>
      <c r="E20" s="86"/>
      <c r="F20" s="87">
        <v>2400</v>
      </c>
      <c r="G20" s="88"/>
      <c r="H20" s="88"/>
    </row>
    <row r="21" spans="1:8" ht="30.6">
      <c r="A21" s="77">
        <v>3</v>
      </c>
      <c r="B21" s="78" t="s">
        <v>1818</v>
      </c>
      <c r="C21" s="78" t="s">
        <v>1825</v>
      </c>
      <c r="D21" s="78" t="s">
        <v>1826</v>
      </c>
      <c r="E21" s="78" t="s">
        <v>89</v>
      </c>
      <c r="F21" s="79">
        <v>160</v>
      </c>
      <c r="G21" s="80"/>
      <c r="H21" s="80">
        <f>G21*F21</f>
        <v>0</v>
      </c>
    </row>
    <row r="22" spans="1:8">
      <c r="A22" s="81"/>
      <c r="B22" s="82"/>
      <c r="C22" s="82"/>
      <c r="D22" s="82" t="s">
        <v>1821</v>
      </c>
      <c r="E22" s="82"/>
      <c r="F22" s="83">
        <v>160</v>
      </c>
      <c r="G22" s="84"/>
      <c r="H22" s="84"/>
    </row>
    <row r="23" spans="1:8" ht="20.399999999999999">
      <c r="A23" s="77">
        <v>4</v>
      </c>
      <c r="B23" s="78" t="s">
        <v>1827</v>
      </c>
      <c r="C23" s="78" t="s">
        <v>1828</v>
      </c>
      <c r="D23" s="78" t="s">
        <v>1829</v>
      </c>
      <c r="E23" s="78" t="s">
        <v>142</v>
      </c>
      <c r="F23" s="79">
        <v>1</v>
      </c>
      <c r="G23" s="80"/>
      <c r="H23" s="80">
        <f>G23*F23</f>
        <v>0</v>
      </c>
    </row>
    <row r="24" spans="1:8">
      <c r="A24" s="85"/>
      <c r="B24" s="86"/>
      <c r="C24" s="86"/>
      <c r="D24" s="86" t="s">
        <v>98</v>
      </c>
      <c r="E24" s="86"/>
      <c r="F24" s="87">
        <v>0</v>
      </c>
      <c r="G24" s="88"/>
      <c r="H24" s="88"/>
    </row>
    <row r="25" spans="1:8" ht="20.399999999999999">
      <c r="A25" s="81"/>
      <c r="B25" s="82"/>
      <c r="C25" s="82"/>
      <c r="D25" s="82" t="s">
        <v>1830</v>
      </c>
      <c r="E25" s="82"/>
      <c r="F25" s="83">
        <v>1</v>
      </c>
      <c r="G25" s="84"/>
      <c r="H25" s="84"/>
    </row>
    <row r="26" spans="1:8" ht="13.2">
      <c r="A26" s="73"/>
      <c r="B26" s="74"/>
      <c r="C26" s="74" t="s">
        <v>250</v>
      </c>
      <c r="D26" s="74" t="s">
        <v>251</v>
      </c>
      <c r="E26" s="74"/>
      <c r="F26" s="75"/>
      <c r="G26" s="76"/>
      <c r="H26" s="76">
        <f>H27</f>
        <v>0</v>
      </c>
    </row>
    <row r="27" spans="1:8" ht="20.399999999999999">
      <c r="A27" s="77">
        <v>5</v>
      </c>
      <c r="B27" s="78" t="s">
        <v>1831</v>
      </c>
      <c r="C27" s="78" t="s">
        <v>1832</v>
      </c>
      <c r="D27" s="78" t="s">
        <v>1833</v>
      </c>
      <c r="E27" s="78" t="s">
        <v>142</v>
      </c>
      <c r="F27" s="79">
        <v>4.5</v>
      </c>
      <c r="G27" s="80"/>
      <c r="H27" s="80">
        <f>G27*F27</f>
        <v>0</v>
      </c>
    </row>
    <row r="28" spans="1:8" ht="13.2">
      <c r="A28" s="73"/>
      <c r="B28" s="74"/>
      <c r="C28" s="74" t="s">
        <v>260</v>
      </c>
      <c r="D28" s="74" t="s">
        <v>261</v>
      </c>
      <c r="E28" s="74"/>
      <c r="F28" s="75"/>
      <c r="G28" s="76"/>
      <c r="H28" s="76">
        <f>H29</f>
        <v>0</v>
      </c>
    </row>
    <row r="29" spans="1:8">
      <c r="A29" s="77">
        <v>6</v>
      </c>
      <c r="B29" s="78" t="s">
        <v>1834</v>
      </c>
      <c r="C29" s="78" t="s">
        <v>1835</v>
      </c>
      <c r="D29" s="78" t="s">
        <v>1836</v>
      </c>
      <c r="E29" s="78" t="s">
        <v>142</v>
      </c>
      <c r="F29" s="79">
        <v>1.9E-2</v>
      </c>
      <c r="G29" s="80"/>
      <c r="H29" s="80">
        <f>G29*F29</f>
        <v>0</v>
      </c>
    </row>
    <row r="30" spans="1:8" ht="13.8">
      <c r="A30" s="69"/>
      <c r="B30" s="70"/>
      <c r="C30" s="70" t="s">
        <v>45</v>
      </c>
      <c r="D30" s="70" t="s">
        <v>268</v>
      </c>
      <c r="E30" s="70"/>
      <c r="F30" s="71"/>
      <c r="G30" s="72"/>
      <c r="H30" s="72">
        <f>H31+H37+H47+H54</f>
        <v>0</v>
      </c>
    </row>
    <row r="31" spans="1:8" ht="13.2">
      <c r="A31" s="73"/>
      <c r="B31" s="74"/>
      <c r="C31" s="74" t="s">
        <v>1837</v>
      </c>
      <c r="D31" s="74" t="s">
        <v>1838</v>
      </c>
      <c r="E31" s="74"/>
      <c r="F31" s="75"/>
      <c r="G31" s="76"/>
      <c r="H31" s="76">
        <f>H32+H36</f>
        <v>0</v>
      </c>
    </row>
    <row r="32" spans="1:8">
      <c r="A32" s="77">
        <v>7</v>
      </c>
      <c r="B32" s="78" t="s">
        <v>1839</v>
      </c>
      <c r="C32" s="78" t="s">
        <v>1840</v>
      </c>
      <c r="D32" s="78" t="s">
        <v>1841</v>
      </c>
      <c r="E32" s="78" t="s">
        <v>161</v>
      </c>
      <c r="F32" s="79">
        <v>40</v>
      </c>
      <c r="G32" s="80"/>
      <c r="H32" s="80">
        <f>G32*F32</f>
        <v>0</v>
      </c>
    </row>
    <row r="33" spans="1:8">
      <c r="A33" s="81"/>
      <c r="B33" s="82"/>
      <c r="C33" s="82"/>
      <c r="D33" s="82" t="s">
        <v>1842</v>
      </c>
      <c r="E33" s="82"/>
      <c r="F33" s="83">
        <v>20</v>
      </c>
      <c r="G33" s="84"/>
      <c r="H33" s="84"/>
    </row>
    <row r="34" spans="1:8">
      <c r="A34" s="81"/>
      <c r="B34" s="82"/>
      <c r="C34" s="82"/>
      <c r="D34" s="82" t="s">
        <v>1843</v>
      </c>
      <c r="E34" s="82"/>
      <c r="F34" s="83">
        <v>20</v>
      </c>
      <c r="G34" s="84"/>
      <c r="H34" s="84"/>
    </row>
    <row r="35" spans="1:8">
      <c r="A35" s="85"/>
      <c r="B35" s="86"/>
      <c r="C35" s="86"/>
      <c r="D35" s="86" t="s">
        <v>98</v>
      </c>
      <c r="E35" s="86"/>
      <c r="F35" s="87">
        <v>40</v>
      </c>
      <c r="G35" s="88"/>
      <c r="H35" s="88"/>
    </row>
    <row r="36" spans="1:8" ht="20.399999999999999">
      <c r="A36" s="77">
        <v>8</v>
      </c>
      <c r="B36" s="78" t="s">
        <v>1839</v>
      </c>
      <c r="C36" s="78" t="s">
        <v>1844</v>
      </c>
      <c r="D36" s="78" t="s">
        <v>1845</v>
      </c>
      <c r="E36" s="78" t="s">
        <v>142</v>
      </c>
      <c r="F36" s="79">
        <v>1.9E-2</v>
      </c>
      <c r="G36" s="80"/>
      <c r="H36" s="80">
        <f>G36*F36</f>
        <v>0</v>
      </c>
    </row>
    <row r="37" spans="1:8" ht="13.2">
      <c r="A37" s="73"/>
      <c r="B37" s="74"/>
      <c r="C37" s="74" t="s">
        <v>292</v>
      </c>
      <c r="D37" s="74" t="s">
        <v>293</v>
      </c>
      <c r="E37" s="74"/>
      <c r="F37" s="75"/>
      <c r="G37" s="76"/>
      <c r="H37" s="76">
        <f>H38+H42+H44+H46</f>
        <v>0</v>
      </c>
    </row>
    <row r="38" spans="1:8" ht="20.399999999999999">
      <c r="A38" s="77">
        <v>9</v>
      </c>
      <c r="B38" s="78" t="s">
        <v>292</v>
      </c>
      <c r="C38" s="78" t="s">
        <v>1846</v>
      </c>
      <c r="D38" s="78" t="s">
        <v>1847</v>
      </c>
      <c r="E38" s="78" t="s">
        <v>309</v>
      </c>
      <c r="F38" s="79">
        <v>594</v>
      </c>
      <c r="G38" s="80"/>
      <c r="H38" s="80">
        <f>G38*F38</f>
        <v>0</v>
      </c>
    </row>
    <row r="39" spans="1:8">
      <c r="A39" s="81"/>
      <c r="B39" s="82"/>
      <c r="C39" s="82"/>
      <c r="D39" s="82" t="s">
        <v>1848</v>
      </c>
      <c r="E39" s="82"/>
      <c r="F39" s="83">
        <v>122</v>
      </c>
      <c r="G39" s="84"/>
      <c r="H39" s="84"/>
    </row>
    <row r="40" spans="1:8">
      <c r="A40" s="81"/>
      <c r="B40" s="82"/>
      <c r="C40" s="82"/>
      <c r="D40" s="82" t="s">
        <v>1849</v>
      </c>
      <c r="E40" s="82"/>
      <c r="F40" s="83">
        <v>472</v>
      </c>
      <c r="G40" s="84"/>
      <c r="H40" s="84"/>
    </row>
    <row r="41" spans="1:8">
      <c r="A41" s="85"/>
      <c r="B41" s="86"/>
      <c r="C41" s="86"/>
      <c r="D41" s="86" t="s">
        <v>98</v>
      </c>
      <c r="E41" s="86"/>
      <c r="F41" s="87">
        <v>594</v>
      </c>
      <c r="G41" s="88"/>
      <c r="H41" s="88"/>
    </row>
    <row r="42" spans="1:8">
      <c r="A42" s="89">
        <v>10</v>
      </c>
      <c r="B42" s="90"/>
      <c r="C42" s="90" t="s">
        <v>1850</v>
      </c>
      <c r="D42" s="90" t="s">
        <v>1851</v>
      </c>
      <c r="E42" s="90" t="s">
        <v>309</v>
      </c>
      <c r="F42" s="91">
        <v>566.4</v>
      </c>
      <c r="G42" s="92"/>
      <c r="H42" s="92">
        <f>G42*F42</f>
        <v>0</v>
      </c>
    </row>
    <row r="43" spans="1:8">
      <c r="A43" s="81"/>
      <c r="B43" s="82"/>
      <c r="C43" s="82"/>
      <c r="D43" s="82" t="s">
        <v>1849</v>
      </c>
      <c r="E43" s="82"/>
      <c r="F43" s="83">
        <v>472</v>
      </c>
      <c r="G43" s="84"/>
      <c r="H43" s="84"/>
    </row>
    <row r="44" spans="1:8" ht="20.399999999999999">
      <c r="A44" s="77">
        <v>11</v>
      </c>
      <c r="B44" s="78" t="s">
        <v>292</v>
      </c>
      <c r="C44" s="78" t="s">
        <v>1852</v>
      </c>
      <c r="D44" s="78" t="s">
        <v>1853</v>
      </c>
      <c r="E44" s="78" t="s">
        <v>309</v>
      </c>
      <c r="F44" s="79">
        <v>500</v>
      </c>
      <c r="G44" s="80"/>
      <c r="H44" s="80">
        <f>G44*F44</f>
        <v>0</v>
      </c>
    </row>
    <row r="45" spans="1:8" ht="20.399999999999999">
      <c r="A45" s="81"/>
      <c r="B45" s="82"/>
      <c r="C45" s="82"/>
      <c r="D45" s="82" t="s">
        <v>1854</v>
      </c>
      <c r="E45" s="82"/>
      <c r="F45" s="83">
        <v>500</v>
      </c>
      <c r="G45" s="84"/>
      <c r="H45" s="84"/>
    </row>
    <row r="46" spans="1:8" ht="20.399999999999999">
      <c r="A46" s="77">
        <v>12</v>
      </c>
      <c r="B46" s="78" t="s">
        <v>292</v>
      </c>
      <c r="C46" s="78" t="s">
        <v>342</v>
      </c>
      <c r="D46" s="78" t="s">
        <v>343</v>
      </c>
      <c r="E46" s="78" t="s">
        <v>142</v>
      </c>
      <c r="F46" s="79">
        <v>0.03</v>
      </c>
      <c r="G46" s="80"/>
      <c r="H46" s="80">
        <f>G46*F46</f>
        <v>0</v>
      </c>
    </row>
    <row r="47" spans="1:8" ht="13.2">
      <c r="A47" s="73"/>
      <c r="B47" s="74"/>
      <c r="C47" s="74" t="s">
        <v>1855</v>
      </c>
      <c r="D47" s="74" t="s">
        <v>1856</v>
      </c>
      <c r="E47" s="74"/>
      <c r="F47" s="75"/>
      <c r="G47" s="76"/>
      <c r="H47" s="76">
        <f>H48+H51</f>
        <v>0</v>
      </c>
    </row>
    <row r="48" spans="1:8" ht="20.399999999999999">
      <c r="A48" s="77">
        <v>13</v>
      </c>
      <c r="B48" s="78" t="s">
        <v>1855</v>
      </c>
      <c r="C48" s="78" t="s">
        <v>1857</v>
      </c>
      <c r="D48" s="78" t="s">
        <v>1858</v>
      </c>
      <c r="E48" s="78" t="s">
        <v>89</v>
      </c>
      <c r="F48" s="79">
        <v>10</v>
      </c>
      <c r="G48" s="80"/>
      <c r="H48" s="80">
        <f>G48*F48</f>
        <v>0</v>
      </c>
    </row>
    <row r="49" spans="1:8" ht="20.399999999999999">
      <c r="A49" s="81"/>
      <c r="B49" s="82"/>
      <c r="C49" s="82"/>
      <c r="D49" s="82" t="s">
        <v>1859</v>
      </c>
      <c r="E49" s="82"/>
      <c r="F49" s="83">
        <v>10</v>
      </c>
      <c r="G49" s="84"/>
      <c r="H49" s="84"/>
    </row>
    <row r="50" spans="1:8">
      <c r="A50" s="85"/>
      <c r="B50" s="86"/>
      <c r="C50" s="86"/>
      <c r="D50" s="86" t="s">
        <v>98</v>
      </c>
      <c r="E50" s="86"/>
      <c r="F50" s="87">
        <v>10</v>
      </c>
      <c r="G50" s="88"/>
      <c r="H50" s="88"/>
    </row>
    <row r="51" spans="1:8" ht="20.399999999999999">
      <c r="A51" s="77">
        <v>14</v>
      </c>
      <c r="B51" s="78" t="s">
        <v>1855</v>
      </c>
      <c r="C51" s="78" t="s">
        <v>1860</v>
      </c>
      <c r="D51" s="78" t="s">
        <v>1861</v>
      </c>
      <c r="E51" s="78" t="s">
        <v>89</v>
      </c>
      <c r="F51" s="79">
        <v>10</v>
      </c>
      <c r="G51" s="80"/>
      <c r="H51" s="80">
        <f>G51*F51</f>
        <v>0</v>
      </c>
    </row>
    <row r="52" spans="1:8">
      <c r="A52" s="81"/>
      <c r="B52" s="82"/>
      <c r="C52" s="82"/>
      <c r="D52" s="82" t="s">
        <v>1862</v>
      </c>
      <c r="E52" s="82"/>
      <c r="F52" s="83">
        <v>10</v>
      </c>
      <c r="G52" s="84"/>
      <c r="H52" s="84"/>
    </row>
    <row r="53" spans="1:8">
      <c r="A53" s="85"/>
      <c r="B53" s="86"/>
      <c r="C53" s="86"/>
      <c r="D53" s="86" t="s">
        <v>98</v>
      </c>
      <c r="E53" s="86"/>
      <c r="F53" s="87">
        <v>10</v>
      </c>
      <c r="G53" s="88"/>
      <c r="H53" s="88"/>
    </row>
    <row r="54" spans="1:8" ht="26.4">
      <c r="A54" s="73"/>
      <c r="B54" s="74"/>
      <c r="C54" s="74" t="s">
        <v>1863</v>
      </c>
      <c r="D54" s="74" t="s">
        <v>1864</v>
      </c>
      <c r="E54" s="74"/>
      <c r="F54" s="75"/>
      <c r="G54" s="76"/>
      <c r="H54" s="76">
        <f>H55+H61+H67+H73+H77+H81+H85</f>
        <v>0</v>
      </c>
    </row>
    <row r="55" spans="1:8">
      <c r="A55" s="77">
        <v>15</v>
      </c>
      <c r="B55" s="78" t="s">
        <v>1863</v>
      </c>
      <c r="C55" s="78" t="s">
        <v>1865</v>
      </c>
      <c r="D55" s="78" t="s">
        <v>1866</v>
      </c>
      <c r="E55" s="78" t="s">
        <v>89</v>
      </c>
      <c r="F55" s="79">
        <v>120</v>
      </c>
      <c r="G55" s="80"/>
      <c r="H55" s="80">
        <f>G55*F55</f>
        <v>0</v>
      </c>
    </row>
    <row r="56" spans="1:8">
      <c r="A56" s="81"/>
      <c r="B56" s="82"/>
      <c r="C56" s="82"/>
      <c r="D56" s="82" t="s">
        <v>1867</v>
      </c>
      <c r="E56" s="82"/>
      <c r="F56" s="83"/>
      <c r="G56" s="84"/>
      <c r="H56" s="84"/>
    </row>
    <row r="57" spans="1:8" ht="20.399999999999999">
      <c r="A57" s="81"/>
      <c r="B57" s="82"/>
      <c r="C57" s="82"/>
      <c r="D57" s="82" t="s">
        <v>1868</v>
      </c>
      <c r="E57" s="82"/>
      <c r="F57" s="83"/>
      <c r="G57" s="84"/>
      <c r="H57" s="84"/>
    </row>
    <row r="58" spans="1:8">
      <c r="A58" s="81"/>
      <c r="B58" s="82"/>
      <c r="C58" s="82"/>
      <c r="D58" s="82" t="s">
        <v>1869</v>
      </c>
      <c r="E58" s="82"/>
      <c r="F58" s="83">
        <v>20</v>
      </c>
      <c r="G58" s="84"/>
      <c r="H58" s="84"/>
    </row>
    <row r="59" spans="1:8">
      <c r="A59" s="81"/>
      <c r="B59" s="82"/>
      <c r="C59" s="82"/>
      <c r="D59" s="82" t="s">
        <v>1870</v>
      </c>
      <c r="E59" s="82"/>
      <c r="F59" s="83">
        <v>100</v>
      </c>
      <c r="G59" s="84"/>
      <c r="H59" s="84"/>
    </row>
    <row r="60" spans="1:8">
      <c r="A60" s="85"/>
      <c r="B60" s="86"/>
      <c r="C60" s="86"/>
      <c r="D60" s="86" t="s">
        <v>98</v>
      </c>
      <c r="E60" s="86"/>
      <c r="F60" s="87">
        <v>120</v>
      </c>
      <c r="G60" s="88"/>
      <c r="H60" s="88"/>
    </row>
    <row r="61" spans="1:8" ht="20.399999999999999">
      <c r="A61" s="77">
        <v>16</v>
      </c>
      <c r="B61" s="78" t="s">
        <v>1863</v>
      </c>
      <c r="C61" s="78" t="s">
        <v>1871</v>
      </c>
      <c r="D61" s="78" t="s">
        <v>1872</v>
      </c>
      <c r="E61" s="78" t="s">
        <v>89</v>
      </c>
      <c r="F61" s="79">
        <v>23</v>
      </c>
      <c r="G61" s="80"/>
      <c r="H61" s="80">
        <f>G61*F61</f>
        <v>0</v>
      </c>
    </row>
    <row r="62" spans="1:8">
      <c r="A62" s="81"/>
      <c r="B62" s="82"/>
      <c r="C62" s="82"/>
      <c r="D62" s="82" t="s">
        <v>1873</v>
      </c>
      <c r="E62" s="82"/>
      <c r="F62" s="83"/>
      <c r="G62" s="84"/>
      <c r="H62" s="84"/>
    </row>
    <row r="63" spans="1:8" ht="30.6">
      <c r="A63" s="81"/>
      <c r="B63" s="82"/>
      <c r="C63" s="82"/>
      <c r="D63" s="82" t="s">
        <v>1874</v>
      </c>
      <c r="E63" s="82"/>
      <c r="F63" s="83"/>
      <c r="G63" s="84"/>
      <c r="H63" s="84"/>
    </row>
    <row r="64" spans="1:8" ht="30.6">
      <c r="A64" s="81"/>
      <c r="B64" s="82"/>
      <c r="C64" s="82"/>
      <c r="D64" s="82" t="s">
        <v>1875</v>
      </c>
      <c r="E64" s="82"/>
      <c r="F64" s="83"/>
      <c r="G64" s="84"/>
      <c r="H64" s="84"/>
    </row>
    <row r="65" spans="1:8">
      <c r="A65" s="81"/>
      <c r="B65" s="82"/>
      <c r="C65" s="82"/>
      <c r="D65" s="82" t="s">
        <v>1876</v>
      </c>
      <c r="E65" s="82"/>
      <c r="F65" s="83">
        <v>20</v>
      </c>
      <c r="G65" s="84"/>
      <c r="H65" s="84"/>
    </row>
    <row r="66" spans="1:8">
      <c r="A66" s="85"/>
      <c r="B66" s="86"/>
      <c r="C66" s="86"/>
      <c r="D66" s="86" t="s">
        <v>98</v>
      </c>
      <c r="E66" s="86"/>
      <c r="F66" s="87">
        <v>20</v>
      </c>
      <c r="G66" s="88"/>
      <c r="H66" s="88"/>
    </row>
    <row r="67" spans="1:8" ht="20.399999999999999">
      <c r="A67" s="77">
        <v>17</v>
      </c>
      <c r="B67" s="78" t="s">
        <v>1863</v>
      </c>
      <c r="C67" s="78" t="s">
        <v>1877</v>
      </c>
      <c r="D67" s="78" t="s">
        <v>1878</v>
      </c>
      <c r="E67" s="78" t="s">
        <v>89</v>
      </c>
      <c r="F67" s="79">
        <v>23</v>
      </c>
      <c r="G67" s="80"/>
      <c r="H67" s="80">
        <f>G67*F67</f>
        <v>0</v>
      </c>
    </row>
    <row r="68" spans="1:8">
      <c r="A68" s="81"/>
      <c r="B68" s="82"/>
      <c r="C68" s="82"/>
      <c r="D68" s="82" t="s">
        <v>1873</v>
      </c>
      <c r="E68" s="82"/>
      <c r="F68" s="83"/>
      <c r="G68" s="84"/>
      <c r="H68" s="84"/>
    </row>
    <row r="69" spans="1:8" ht="30.6">
      <c r="A69" s="81"/>
      <c r="B69" s="82"/>
      <c r="C69" s="82"/>
      <c r="D69" s="82" t="s">
        <v>1874</v>
      </c>
      <c r="E69" s="82"/>
      <c r="F69" s="83"/>
      <c r="G69" s="84"/>
      <c r="H69" s="84"/>
    </row>
    <row r="70" spans="1:8" ht="30.6">
      <c r="A70" s="81"/>
      <c r="B70" s="82"/>
      <c r="C70" s="82"/>
      <c r="D70" s="82" t="s">
        <v>1875</v>
      </c>
      <c r="E70" s="82"/>
      <c r="F70" s="83"/>
      <c r="G70" s="84"/>
      <c r="H70" s="84"/>
    </row>
    <row r="71" spans="1:8">
      <c r="A71" s="81"/>
      <c r="B71" s="82"/>
      <c r="C71" s="82"/>
      <c r="D71" s="82" t="s">
        <v>1876</v>
      </c>
      <c r="E71" s="82"/>
      <c r="F71" s="83">
        <v>20</v>
      </c>
      <c r="G71" s="84"/>
      <c r="H71" s="84"/>
    </row>
    <row r="72" spans="1:8">
      <c r="A72" s="85"/>
      <c r="B72" s="86"/>
      <c r="C72" s="86"/>
      <c r="D72" s="86" t="s">
        <v>98</v>
      </c>
      <c r="E72" s="86"/>
      <c r="F72" s="87">
        <v>20</v>
      </c>
      <c r="G72" s="88"/>
      <c r="H72" s="88"/>
    </row>
    <row r="73" spans="1:8" ht="20.399999999999999">
      <c r="A73" s="77">
        <v>18</v>
      </c>
      <c r="B73" s="78" t="s">
        <v>1863</v>
      </c>
      <c r="C73" s="78" t="s">
        <v>1879</v>
      </c>
      <c r="D73" s="78" t="s">
        <v>1880</v>
      </c>
      <c r="E73" s="78" t="s">
        <v>89</v>
      </c>
      <c r="F73" s="79">
        <v>23</v>
      </c>
      <c r="G73" s="80"/>
      <c r="H73" s="80">
        <f>G73*F73</f>
        <v>0</v>
      </c>
    </row>
    <row r="74" spans="1:8">
      <c r="A74" s="81"/>
      <c r="B74" s="82"/>
      <c r="C74" s="82"/>
      <c r="D74" s="82" t="s">
        <v>1881</v>
      </c>
      <c r="E74" s="82"/>
      <c r="F74" s="83"/>
      <c r="G74" s="84"/>
      <c r="H74" s="84"/>
    </row>
    <row r="75" spans="1:8">
      <c r="A75" s="81"/>
      <c r="B75" s="82"/>
      <c r="C75" s="82"/>
      <c r="D75" s="82" t="s">
        <v>1876</v>
      </c>
      <c r="E75" s="82"/>
      <c r="F75" s="83">
        <v>20</v>
      </c>
      <c r="G75" s="84"/>
      <c r="H75" s="84"/>
    </row>
    <row r="76" spans="1:8">
      <c r="A76" s="85"/>
      <c r="B76" s="86"/>
      <c r="C76" s="86"/>
      <c r="D76" s="86" t="s">
        <v>98</v>
      </c>
      <c r="E76" s="86"/>
      <c r="F76" s="87">
        <v>20</v>
      </c>
      <c r="G76" s="88"/>
      <c r="H76" s="88"/>
    </row>
    <row r="77" spans="1:8" ht="20.399999999999999">
      <c r="A77" s="77">
        <v>19</v>
      </c>
      <c r="B77" s="78" t="s">
        <v>1863</v>
      </c>
      <c r="C77" s="78" t="s">
        <v>1882</v>
      </c>
      <c r="D77" s="78" t="s">
        <v>1883</v>
      </c>
      <c r="E77" s="78" t="s">
        <v>89</v>
      </c>
      <c r="F77" s="79">
        <v>100</v>
      </c>
      <c r="G77" s="80"/>
      <c r="H77" s="80">
        <f>G77*F77</f>
        <v>0</v>
      </c>
    </row>
    <row r="78" spans="1:8">
      <c r="A78" s="81"/>
      <c r="B78" s="82"/>
      <c r="C78" s="82"/>
      <c r="D78" s="82" t="s">
        <v>1884</v>
      </c>
      <c r="E78" s="82"/>
      <c r="F78" s="83"/>
      <c r="G78" s="84"/>
      <c r="H78" s="84"/>
    </row>
    <row r="79" spans="1:8">
      <c r="A79" s="81"/>
      <c r="B79" s="82"/>
      <c r="C79" s="82"/>
      <c r="D79" s="82" t="s">
        <v>1885</v>
      </c>
      <c r="E79" s="82"/>
      <c r="F79" s="83">
        <v>100</v>
      </c>
      <c r="G79" s="84"/>
      <c r="H79" s="84"/>
    </row>
    <row r="80" spans="1:8">
      <c r="A80" s="85"/>
      <c r="B80" s="86"/>
      <c r="C80" s="86"/>
      <c r="D80" s="86" t="s">
        <v>98</v>
      </c>
      <c r="E80" s="86"/>
      <c r="F80" s="87">
        <v>100</v>
      </c>
      <c r="G80" s="88"/>
      <c r="H80" s="88"/>
    </row>
    <row r="81" spans="1:8" ht="20.399999999999999">
      <c r="A81" s="77">
        <v>20</v>
      </c>
      <c r="B81" s="78" t="s">
        <v>1863</v>
      </c>
      <c r="C81" s="78" t="s">
        <v>1886</v>
      </c>
      <c r="D81" s="78" t="s">
        <v>1887</v>
      </c>
      <c r="E81" s="78" t="s">
        <v>89</v>
      </c>
      <c r="F81" s="79">
        <v>100</v>
      </c>
      <c r="G81" s="80"/>
      <c r="H81" s="80">
        <f>G81*F81</f>
        <v>0</v>
      </c>
    </row>
    <row r="82" spans="1:8">
      <c r="A82" s="81"/>
      <c r="B82" s="82"/>
      <c r="C82" s="82"/>
      <c r="D82" s="82" t="s">
        <v>1884</v>
      </c>
      <c r="E82" s="82"/>
      <c r="F82" s="83"/>
      <c r="G82" s="84"/>
      <c r="H82" s="84"/>
    </row>
    <row r="83" spans="1:8">
      <c r="A83" s="81"/>
      <c r="B83" s="82"/>
      <c r="C83" s="82"/>
      <c r="D83" s="82" t="s">
        <v>1885</v>
      </c>
      <c r="E83" s="82"/>
      <c r="F83" s="83">
        <v>100</v>
      </c>
      <c r="G83" s="84"/>
      <c r="H83" s="84"/>
    </row>
    <row r="84" spans="1:8">
      <c r="A84" s="85"/>
      <c r="B84" s="86"/>
      <c r="C84" s="86"/>
      <c r="D84" s="86" t="s">
        <v>98</v>
      </c>
      <c r="E84" s="86"/>
      <c r="F84" s="87">
        <v>100</v>
      </c>
      <c r="G84" s="88"/>
      <c r="H84" s="88"/>
    </row>
    <row r="85" spans="1:8" ht="20.399999999999999">
      <c r="A85" s="77">
        <v>21</v>
      </c>
      <c r="B85" s="78" t="s">
        <v>1863</v>
      </c>
      <c r="C85" s="78" t="s">
        <v>1888</v>
      </c>
      <c r="D85" s="78" t="s">
        <v>1889</v>
      </c>
      <c r="E85" s="78" t="s">
        <v>89</v>
      </c>
      <c r="F85" s="79">
        <v>100</v>
      </c>
      <c r="G85" s="80"/>
      <c r="H85" s="80">
        <f>G85*F85</f>
        <v>0</v>
      </c>
    </row>
    <row r="86" spans="1:8">
      <c r="A86" s="81"/>
      <c r="B86" s="82"/>
      <c r="C86" s="82"/>
      <c r="D86" s="82" t="s">
        <v>1884</v>
      </c>
      <c r="E86" s="82"/>
      <c r="F86" s="83"/>
      <c r="G86" s="84"/>
      <c r="H86" s="84"/>
    </row>
    <row r="87" spans="1:8">
      <c r="A87" s="81"/>
      <c r="B87" s="82"/>
      <c r="C87" s="82"/>
      <c r="D87" s="82" t="s">
        <v>1885</v>
      </c>
      <c r="E87" s="82"/>
      <c r="F87" s="83">
        <v>100</v>
      </c>
      <c r="G87" s="84"/>
      <c r="H87" s="84"/>
    </row>
    <row r="88" spans="1:8">
      <c r="A88" s="85"/>
      <c r="B88" s="86"/>
      <c r="C88" s="86"/>
      <c r="D88" s="86" t="s">
        <v>98</v>
      </c>
      <c r="E88" s="86"/>
      <c r="F88" s="87">
        <v>100</v>
      </c>
      <c r="G88" s="88"/>
      <c r="H88" s="88"/>
    </row>
    <row r="89" spans="1:8" ht="13.8">
      <c r="A89" s="69"/>
      <c r="B89" s="70"/>
      <c r="C89" s="70" t="s">
        <v>1758</v>
      </c>
      <c r="D89" s="70" t="s">
        <v>1890</v>
      </c>
      <c r="E89" s="70"/>
      <c r="F89" s="71"/>
      <c r="G89" s="72"/>
      <c r="H89" s="72">
        <f>H90</f>
        <v>0</v>
      </c>
    </row>
    <row r="90" spans="1:8" ht="13.2">
      <c r="A90" s="73"/>
      <c r="B90" s="74"/>
      <c r="C90" s="74" t="s">
        <v>1891</v>
      </c>
      <c r="D90" s="74" t="s">
        <v>1892</v>
      </c>
      <c r="E90" s="74"/>
      <c r="F90" s="75"/>
      <c r="G90" s="76"/>
      <c r="H90" s="76">
        <f>H91+H101+H104+H108+H112+H117+H120+H123+H128+H131+H134+H137+H141+H144+H146+H150+H153+H156+H158+H161+H164+H165+H169+H173+H176+H180+H183+H187+H190+H194+H197+H201+H206+H210+H214+H218+H219+H223+H230+H235+H239+H249+H253+H256+H268+H274+H278+H296+H308+H321+H328+H332+H346+H354+H358+H371+H378+H382+H383+H390+H395+H400+H405+H410+H414+H418+H422+H426+H430+H434+H438+H442+H445+H453+H466+H471</f>
        <v>0</v>
      </c>
    </row>
    <row r="91" spans="1:8" ht="20.399999999999999">
      <c r="A91" s="77">
        <v>22</v>
      </c>
      <c r="B91" s="78" t="s">
        <v>1893</v>
      </c>
      <c r="C91" s="78" t="s">
        <v>1894</v>
      </c>
      <c r="D91" s="78" t="s">
        <v>1895</v>
      </c>
      <c r="E91" s="78" t="s">
        <v>161</v>
      </c>
      <c r="F91" s="79">
        <v>168</v>
      </c>
      <c r="G91" s="80"/>
      <c r="H91" s="80">
        <f>G91*F91</f>
        <v>0</v>
      </c>
    </row>
    <row r="92" spans="1:8" ht="20.399999999999999">
      <c r="A92" s="81"/>
      <c r="B92" s="82"/>
      <c r="C92" s="82"/>
      <c r="D92" s="82" t="s">
        <v>1896</v>
      </c>
      <c r="E92" s="82"/>
      <c r="F92" s="83"/>
      <c r="G92" s="84"/>
      <c r="H92" s="84"/>
    </row>
    <row r="93" spans="1:8" ht="20.399999999999999">
      <c r="A93" s="81"/>
      <c r="B93" s="82"/>
      <c r="C93" s="82"/>
      <c r="D93" s="82" t="s">
        <v>1897</v>
      </c>
      <c r="E93" s="82"/>
      <c r="F93" s="83">
        <v>40</v>
      </c>
      <c r="G93" s="84"/>
      <c r="H93" s="84"/>
    </row>
    <row r="94" spans="1:8">
      <c r="A94" s="81"/>
      <c r="B94" s="82"/>
      <c r="C94" s="82"/>
      <c r="D94" s="82" t="s">
        <v>1898</v>
      </c>
      <c r="E94" s="82"/>
      <c r="F94" s="83">
        <v>40</v>
      </c>
      <c r="G94" s="84"/>
      <c r="H94" s="84"/>
    </row>
    <row r="95" spans="1:8" ht="20.399999999999999">
      <c r="A95" s="81"/>
      <c r="B95" s="82"/>
      <c r="C95" s="82"/>
      <c r="D95" s="82" t="s">
        <v>1899</v>
      </c>
      <c r="E95" s="82"/>
      <c r="F95" s="83">
        <v>40</v>
      </c>
      <c r="G95" s="84"/>
      <c r="H95" s="84"/>
    </row>
    <row r="96" spans="1:8">
      <c r="A96" s="81"/>
      <c r="B96" s="82"/>
      <c r="C96" s="82"/>
      <c r="D96" s="82" t="s">
        <v>1900</v>
      </c>
      <c r="E96" s="82"/>
      <c r="F96" s="83">
        <v>40</v>
      </c>
      <c r="G96" s="84"/>
      <c r="H96" s="84"/>
    </row>
    <row r="97" spans="1:8">
      <c r="A97" s="81"/>
      <c r="B97" s="82"/>
      <c r="C97" s="82"/>
      <c r="D97" s="82" t="s">
        <v>1901</v>
      </c>
      <c r="E97" s="82"/>
      <c r="F97" s="83"/>
      <c r="G97" s="84"/>
      <c r="H97" s="84"/>
    </row>
    <row r="98" spans="1:8">
      <c r="A98" s="81"/>
      <c r="B98" s="82"/>
      <c r="C98" s="82"/>
      <c r="D98" s="82" t="s">
        <v>1902</v>
      </c>
      <c r="E98" s="82"/>
      <c r="F98" s="83">
        <v>4</v>
      </c>
      <c r="G98" s="84"/>
      <c r="H98" s="84"/>
    </row>
    <row r="99" spans="1:8">
      <c r="A99" s="81"/>
      <c r="B99" s="82"/>
      <c r="C99" s="82"/>
      <c r="D99" s="82" t="s">
        <v>1903</v>
      </c>
      <c r="E99" s="82"/>
      <c r="F99" s="83">
        <v>4</v>
      </c>
      <c r="G99" s="84"/>
      <c r="H99" s="84"/>
    </row>
    <row r="100" spans="1:8">
      <c r="A100" s="85"/>
      <c r="B100" s="86"/>
      <c r="C100" s="86"/>
      <c r="D100" s="86" t="s">
        <v>98</v>
      </c>
      <c r="E100" s="86"/>
      <c r="F100" s="87">
        <v>168</v>
      </c>
      <c r="G100" s="88"/>
      <c r="H100" s="88"/>
    </row>
    <row r="101" spans="1:8">
      <c r="A101" s="89">
        <v>23</v>
      </c>
      <c r="B101" s="90"/>
      <c r="C101" s="90" t="s">
        <v>328</v>
      </c>
      <c r="D101" s="90" t="s">
        <v>1904</v>
      </c>
      <c r="E101" s="90" t="s">
        <v>315</v>
      </c>
      <c r="F101" s="91">
        <v>40</v>
      </c>
      <c r="G101" s="92"/>
      <c r="H101" s="92">
        <f>G101*F101</f>
        <v>0</v>
      </c>
    </row>
    <row r="102" spans="1:8">
      <c r="A102" s="81"/>
      <c r="B102" s="82"/>
      <c r="C102" s="82"/>
      <c r="D102" s="82" t="s">
        <v>1905</v>
      </c>
      <c r="E102" s="82"/>
      <c r="F102" s="83">
        <v>40</v>
      </c>
      <c r="G102" s="84"/>
      <c r="H102" s="84"/>
    </row>
    <row r="103" spans="1:8">
      <c r="A103" s="85"/>
      <c r="B103" s="86"/>
      <c r="C103" s="86"/>
      <c r="D103" s="86" t="s">
        <v>98</v>
      </c>
      <c r="E103" s="86"/>
      <c r="F103" s="87">
        <v>40</v>
      </c>
      <c r="G103" s="88"/>
      <c r="H103" s="88"/>
    </row>
    <row r="104" spans="1:8">
      <c r="A104" s="89">
        <v>24</v>
      </c>
      <c r="B104" s="90"/>
      <c r="C104" s="90" t="s">
        <v>331</v>
      </c>
      <c r="D104" s="90" t="s">
        <v>1906</v>
      </c>
      <c r="E104" s="90" t="s">
        <v>315</v>
      </c>
      <c r="F104" s="91">
        <v>40</v>
      </c>
      <c r="G104" s="92"/>
      <c r="H104" s="92">
        <f>G104*F104</f>
        <v>0</v>
      </c>
    </row>
    <row r="105" spans="1:8">
      <c r="A105" s="81"/>
      <c r="B105" s="82"/>
      <c r="C105" s="82"/>
      <c r="D105" s="82" t="s">
        <v>1907</v>
      </c>
      <c r="E105" s="82"/>
      <c r="F105" s="83"/>
      <c r="G105" s="84"/>
      <c r="H105" s="84"/>
    </row>
    <row r="106" spans="1:8">
      <c r="A106" s="81"/>
      <c r="B106" s="82"/>
      <c r="C106" s="82"/>
      <c r="D106" s="82" t="s">
        <v>1908</v>
      </c>
      <c r="E106" s="82"/>
      <c r="F106" s="83">
        <v>40</v>
      </c>
      <c r="G106" s="84"/>
      <c r="H106" s="84"/>
    </row>
    <row r="107" spans="1:8">
      <c r="A107" s="85"/>
      <c r="B107" s="86"/>
      <c r="C107" s="86"/>
      <c r="D107" s="86" t="s">
        <v>98</v>
      </c>
      <c r="E107" s="86"/>
      <c r="F107" s="87">
        <v>40</v>
      </c>
      <c r="G107" s="88"/>
      <c r="H107" s="88"/>
    </row>
    <row r="108" spans="1:8">
      <c r="A108" s="89">
        <v>25</v>
      </c>
      <c r="B108" s="90"/>
      <c r="C108" s="90" t="s">
        <v>334</v>
      </c>
      <c r="D108" s="90" t="s">
        <v>1909</v>
      </c>
      <c r="E108" s="90" t="s">
        <v>315</v>
      </c>
      <c r="F108" s="91">
        <v>40</v>
      </c>
      <c r="G108" s="92"/>
      <c r="H108" s="92">
        <f>G108*F108</f>
        <v>0</v>
      </c>
    </row>
    <row r="109" spans="1:8">
      <c r="A109" s="81"/>
      <c r="B109" s="82"/>
      <c r="C109" s="82"/>
      <c r="D109" s="82" t="s">
        <v>1910</v>
      </c>
      <c r="E109" s="82"/>
      <c r="F109" s="83"/>
      <c r="G109" s="84"/>
      <c r="H109" s="84"/>
    </row>
    <row r="110" spans="1:8">
      <c r="A110" s="81"/>
      <c r="B110" s="82"/>
      <c r="C110" s="82"/>
      <c r="D110" s="82" t="s">
        <v>1911</v>
      </c>
      <c r="E110" s="82"/>
      <c r="F110" s="83">
        <v>40</v>
      </c>
      <c r="G110" s="84"/>
      <c r="H110" s="84"/>
    </row>
    <row r="111" spans="1:8">
      <c r="A111" s="85"/>
      <c r="B111" s="86"/>
      <c r="C111" s="86"/>
      <c r="D111" s="86" t="s">
        <v>98</v>
      </c>
      <c r="E111" s="86"/>
      <c r="F111" s="87">
        <v>40</v>
      </c>
      <c r="G111" s="88"/>
      <c r="H111" s="88"/>
    </row>
    <row r="112" spans="1:8">
      <c r="A112" s="89">
        <v>26</v>
      </c>
      <c r="B112" s="90"/>
      <c r="C112" s="90" t="s">
        <v>337</v>
      </c>
      <c r="D112" s="90" t="s">
        <v>1912</v>
      </c>
      <c r="E112" s="90" t="s">
        <v>315</v>
      </c>
      <c r="F112" s="91">
        <v>40</v>
      </c>
      <c r="G112" s="92"/>
      <c r="H112" s="92">
        <f>G112*F112</f>
        <v>0</v>
      </c>
    </row>
    <row r="113" spans="1:8">
      <c r="A113" s="81"/>
      <c r="B113" s="82"/>
      <c r="C113" s="82"/>
      <c r="D113" s="82" t="s">
        <v>1913</v>
      </c>
      <c r="E113" s="82"/>
      <c r="F113" s="83"/>
      <c r="G113" s="84"/>
      <c r="H113" s="84"/>
    </row>
    <row r="114" spans="1:8">
      <c r="A114" s="81"/>
      <c r="B114" s="82"/>
      <c r="C114" s="82"/>
      <c r="D114" s="82" t="s">
        <v>1914</v>
      </c>
      <c r="E114" s="82"/>
      <c r="F114" s="83"/>
      <c r="G114" s="84"/>
      <c r="H114" s="84"/>
    </row>
    <row r="115" spans="1:8">
      <c r="A115" s="81"/>
      <c r="B115" s="82"/>
      <c r="C115" s="82"/>
      <c r="D115" s="82" t="s">
        <v>1908</v>
      </c>
      <c r="E115" s="82"/>
      <c r="F115" s="83">
        <v>40</v>
      </c>
      <c r="G115" s="84"/>
      <c r="H115" s="84"/>
    </row>
    <row r="116" spans="1:8">
      <c r="A116" s="85"/>
      <c r="B116" s="86"/>
      <c r="C116" s="86"/>
      <c r="D116" s="86" t="s">
        <v>98</v>
      </c>
      <c r="E116" s="86"/>
      <c r="F116" s="87">
        <v>40</v>
      </c>
      <c r="G116" s="88"/>
      <c r="H116" s="88"/>
    </row>
    <row r="117" spans="1:8">
      <c r="A117" s="89">
        <v>27</v>
      </c>
      <c r="B117" s="90"/>
      <c r="C117" s="90" t="s">
        <v>313</v>
      </c>
      <c r="D117" s="90" t="s">
        <v>1915</v>
      </c>
      <c r="E117" s="90" t="s">
        <v>315</v>
      </c>
      <c r="F117" s="91">
        <v>4</v>
      </c>
      <c r="G117" s="92"/>
      <c r="H117" s="92">
        <f>G117*F117</f>
        <v>0</v>
      </c>
    </row>
    <row r="118" spans="1:8">
      <c r="A118" s="81"/>
      <c r="B118" s="82"/>
      <c r="C118" s="82"/>
      <c r="D118" s="82" t="s">
        <v>1916</v>
      </c>
      <c r="E118" s="82"/>
      <c r="F118" s="83">
        <v>4</v>
      </c>
      <c r="G118" s="84"/>
      <c r="H118" s="84"/>
    </row>
    <row r="119" spans="1:8">
      <c r="A119" s="85"/>
      <c r="B119" s="86"/>
      <c r="C119" s="86"/>
      <c r="D119" s="86" t="s">
        <v>98</v>
      </c>
      <c r="E119" s="86"/>
      <c r="F119" s="87">
        <v>4</v>
      </c>
      <c r="G119" s="88"/>
      <c r="H119" s="88"/>
    </row>
    <row r="120" spans="1:8">
      <c r="A120" s="89">
        <v>28</v>
      </c>
      <c r="B120" s="90"/>
      <c r="C120" s="90" t="s">
        <v>316</v>
      </c>
      <c r="D120" s="90" t="s">
        <v>1917</v>
      </c>
      <c r="E120" s="90" t="s">
        <v>315</v>
      </c>
      <c r="F120" s="91">
        <v>4</v>
      </c>
      <c r="G120" s="92"/>
      <c r="H120" s="92">
        <f>G120*F120</f>
        <v>0</v>
      </c>
    </row>
    <row r="121" spans="1:8">
      <c r="A121" s="81"/>
      <c r="B121" s="82"/>
      <c r="C121" s="82"/>
      <c r="D121" s="82" t="s">
        <v>6</v>
      </c>
      <c r="E121" s="82"/>
      <c r="F121" s="83"/>
      <c r="G121" s="84"/>
      <c r="H121" s="84"/>
    </row>
    <row r="122" spans="1:8">
      <c r="A122" s="81"/>
      <c r="B122" s="82"/>
      <c r="C122" s="82"/>
      <c r="D122" s="82" t="s">
        <v>1918</v>
      </c>
      <c r="E122" s="82"/>
      <c r="F122" s="83">
        <v>4</v>
      </c>
      <c r="G122" s="84"/>
      <c r="H122" s="84"/>
    </row>
    <row r="123" spans="1:8">
      <c r="A123" s="89">
        <v>29</v>
      </c>
      <c r="B123" s="90"/>
      <c r="C123" s="90" t="s">
        <v>1919</v>
      </c>
      <c r="D123" s="90" t="s">
        <v>1920</v>
      </c>
      <c r="E123" s="90" t="s">
        <v>315</v>
      </c>
      <c r="F123" s="91">
        <v>2</v>
      </c>
      <c r="G123" s="92"/>
      <c r="H123" s="92">
        <f>G123*F123</f>
        <v>0</v>
      </c>
    </row>
    <row r="124" spans="1:8">
      <c r="A124" s="81"/>
      <c r="B124" s="82"/>
      <c r="C124" s="82"/>
      <c r="D124" s="82" t="s">
        <v>1921</v>
      </c>
      <c r="E124" s="82"/>
      <c r="F124" s="83"/>
      <c r="G124" s="84"/>
      <c r="H124" s="84"/>
    </row>
    <row r="125" spans="1:8">
      <c r="A125" s="81"/>
      <c r="B125" s="82"/>
      <c r="C125" s="82"/>
      <c r="D125" s="82" t="s">
        <v>1922</v>
      </c>
      <c r="E125" s="82"/>
      <c r="F125" s="83">
        <v>1</v>
      </c>
      <c r="G125" s="84"/>
      <c r="H125" s="84"/>
    </row>
    <row r="126" spans="1:8">
      <c r="A126" s="81"/>
      <c r="B126" s="82"/>
      <c r="C126" s="82"/>
      <c r="D126" s="82" t="s">
        <v>1923</v>
      </c>
      <c r="E126" s="82"/>
      <c r="F126" s="83">
        <v>1</v>
      </c>
      <c r="G126" s="84"/>
      <c r="H126" s="84"/>
    </row>
    <row r="127" spans="1:8">
      <c r="A127" s="85"/>
      <c r="B127" s="86"/>
      <c r="C127" s="86"/>
      <c r="D127" s="86" t="s">
        <v>98</v>
      </c>
      <c r="E127" s="86"/>
      <c r="F127" s="87">
        <v>2</v>
      </c>
      <c r="G127" s="88"/>
      <c r="H127" s="88"/>
    </row>
    <row r="128" spans="1:8">
      <c r="A128" s="89">
        <v>30</v>
      </c>
      <c r="B128" s="90"/>
      <c r="C128" s="90" t="s">
        <v>1924</v>
      </c>
      <c r="D128" s="90" t="s">
        <v>1925</v>
      </c>
      <c r="E128" s="90" t="s">
        <v>315</v>
      </c>
      <c r="F128" s="91">
        <v>1</v>
      </c>
      <c r="G128" s="92"/>
      <c r="H128" s="92">
        <f>G128*F128</f>
        <v>0</v>
      </c>
    </row>
    <row r="129" spans="1:8">
      <c r="A129" s="81"/>
      <c r="B129" s="82"/>
      <c r="C129" s="82"/>
      <c r="D129" s="82" t="s">
        <v>1926</v>
      </c>
      <c r="E129" s="82"/>
      <c r="F129" s="83">
        <v>1</v>
      </c>
      <c r="G129" s="84"/>
      <c r="H129" s="84"/>
    </row>
    <row r="130" spans="1:8">
      <c r="A130" s="85"/>
      <c r="B130" s="86"/>
      <c r="C130" s="86"/>
      <c r="D130" s="86" t="s">
        <v>98</v>
      </c>
      <c r="E130" s="86"/>
      <c r="F130" s="87">
        <v>1</v>
      </c>
      <c r="G130" s="88"/>
      <c r="H130" s="88"/>
    </row>
    <row r="131" spans="1:8">
      <c r="A131" s="89">
        <v>31</v>
      </c>
      <c r="B131" s="90"/>
      <c r="C131" s="90" t="s">
        <v>1927</v>
      </c>
      <c r="D131" s="90" t="s">
        <v>1928</v>
      </c>
      <c r="E131" s="90" t="s">
        <v>315</v>
      </c>
      <c r="F131" s="91">
        <v>1</v>
      </c>
      <c r="G131" s="92"/>
      <c r="H131" s="92">
        <f>G131*F131</f>
        <v>0</v>
      </c>
    </row>
    <row r="132" spans="1:8">
      <c r="A132" s="81"/>
      <c r="B132" s="82"/>
      <c r="C132" s="82"/>
      <c r="D132" s="82" t="s">
        <v>1929</v>
      </c>
      <c r="E132" s="82"/>
      <c r="F132" s="83">
        <v>1</v>
      </c>
      <c r="G132" s="84"/>
      <c r="H132" s="84"/>
    </row>
    <row r="133" spans="1:8">
      <c r="A133" s="85"/>
      <c r="B133" s="86"/>
      <c r="C133" s="86"/>
      <c r="D133" s="86" t="s">
        <v>98</v>
      </c>
      <c r="E133" s="86"/>
      <c r="F133" s="87">
        <v>1</v>
      </c>
      <c r="G133" s="88"/>
      <c r="H133" s="88"/>
    </row>
    <row r="134" spans="1:8">
      <c r="A134" s="89">
        <v>32</v>
      </c>
      <c r="B134" s="90"/>
      <c r="C134" s="90" t="s">
        <v>1930</v>
      </c>
      <c r="D134" s="90" t="s">
        <v>1931</v>
      </c>
      <c r="E134" s="90" t="s">
        <v>315</v>
      </c>
      <c r="F134" s="91">
        <v>1</v>
      </c>
      <c r="G134" s="92"/>
      <c r="H134" s="92">
        <f>G134*F134</f>
        <v>0</v>
      </c>
    </row>
    <row r="135" spans="1:8">
      <c r="A135" s="81"/>
      <c r="B135" s="82"/>
      <c r="C135" s="82"/>
      <c r="D135" s="82" t="s">
        <v>1932</v>
      </c>
      <c r="E135" s="82"/>
      <c r="F135" s="83">
        <v>1</v>
      </c>
      <c r="G135" s="84"/>
      <c r="H135" s="84"/>
    </row>
    <row r="136" spans="1:8">
      <c r="A136" s="85"/>
      <c r="B136" s="86"/>
      <c r="C136" s="86"/>
      <c r="D136" s="86" t="s">
        <v>98</v>
      </c>
      <c r="E136" s="86"/>
      <c r="F136" s="87">
        <v>1</v>
      </c>
      <c r="G136" s="88"/>
      <c r="H136" s="88"/>
    </row>
    <row r="137" spans="1:8">
      <c r="A137" s="89">
        <v>33</v>
      </c>
      <c r="B137" s="90"/>
      <c r="C137" s="90" t="s">
        <v>1933</v>
      </c>
      <c r="D137" s="90" t="s">
        <v>1934</v>
      </c>
      <c r="E137" s="90" t="s">
        <v>156</v>
      </c>
      <c r="F137" s="91">
        <v>2</v>
      </c>
      <c r="G137" s="92"/>
      <c r="H137" s="92">
        <f>G137*F137</f>
        <v>0</v>
      </c>
    </row>
    <row r="138" spans="1:8">
      <c r="A138" s="81"/>
      <c r="B138" s="82"/>
      <c r="C138" s="82"/>
      <c r="D138" s="82" t="s">
        <v>1935</v>
      </c>
      <c r="E138" s="82"/>
      <c r="F138" s="83">
        <v>1</v>
      </c>
      <c r="G138" s="84"/>
      <c r="H138" s="84"/>
    </row>
    <row r="139" spans="1:8">
      <c r="A139" s="81"/>
      <c r="B139" s="82"/>
      <c r="C139" s="82"/>
      <c r="D139" s="82" t="s">
        <v>1936</v>
      </c>
      <c r="E139" s="82"/>
      <c r="F139" s="83">
        <v>1</v>
      </c>
      <c r="G139" s="84"/>
      <c r="H139" s="84"/>
    </row>
    <row r="140" spans="1:8">
      <c r="A140" s="85"/>
      <c r="B140" s="86"/>
      <c r="C140" s="86"/>
      <c r="D140" s="86" t="s">
        <v>98</v>
      </c>
      <c r="E140" s="86"/>
      <c r="F140" s="87">
        <v>2</v>
      </c>
      <c r="G140" s="88"/>
      <c r="H140" s="88"/>
    </row>
    <row r="141" spans="1:8">
      <c r="A141" s="89">
        <v>34</v>
      </c>
      <c r="B141" s="90"/>
      <c r="C141" s="90" t="s">
        <v>1937</v>
      </c>
      <c r="D141" s="90" t="s">
        <v>1938</v>
      </c>
      <c r="E141" s="90" t="s">
        <v>315</v>
      </c>
      <c r="F141" s="91">
        <v>3</v>
      </c>
      <c r="G141" s="92"/>
      <c r="H141" s="92">
        <f>G141*F141</f>
        <v>0</v>
      </c>
    </row>
    <row r="142" spans="1:8" ht="20.399999999999999">
      <c r="A142" s="81"/>
      <c r="B142" s="82"/>
      <c r="C142" s="82"/>
      <c r="D142" s="82" t="s">
        <v>1939</v>
      </c>
      <c r="E142" s="82"/>
      <c r="F142" s="83">
        <v>3</v>
      </c>
      <c r="G142" s="84"/>
      <c r="H142" s="84"/>
    </row>
    <row r="143" spans="1:8">
      <c r="A143" s="85"/>
      <c r="B143" s="86"/>
      <c r="C143" s="86"/>
      <c r="D143" s="86" t="s">
        <v>98</v>
      </c>
      <c r="E143" s="86"/>
      <c r="F143" s="87">
        <v>3</v>
      </c>
      <c r="G143" s="88"/>
      <c r="H143" s="88"/>
    </row>
    <row r="144" spans="1:8">
      <c r="A144" s="89">
        <v>35</v>
      </c>
      <c r="B144" s="90"/>
      <c r="C144" s="90" t="s">
        <v>1940</v>
      </c>
      <c r="D144" s="90" t="s">
        <v>1941</v>
      </c>
      <c r="E144" s="90" t="s">
        <v>315</v>
      </c>
      <c r="F144" s="91">
        <v>2</v>
      </c>
      <c r="G144" s="92"/>
      <c r="H144" s="92">
        <f>G144*F144</f>
        <v>0</v>
      </c>
    </row>
    <row r="145" spans="1:8">
      <c r="A145" s="81"/>
      <c r="B145" s="82"/>
      <c r="C145" s="82"/>
      <c r="D145" s="82" t="s">
        <v>1942</v>
      </c>
      <c r="E145" s="82"/>
      <c r="F145" s="83">
        <v>2</v>
      </c>
      <c r="G145" s="84"/>
      <c r="H145" s="84"/>
    </row>
    <row r="146" spans="1:8">
      <c r="A146" s="89">
        <v>36</v>
      </c>
      <c r="B146" s="90"/>
      <c r="C146" s="90" t="s">
        <v>1943</v>
      </c>
      <c r="D146" s="90" t="s">
        <v>1944</v>
      </c>
      <c r="E146" s="90" t="s">
        <v>315</v>
      </c>
      <c r="F146" s="91">
        <v>3</v>
      </c>
      <c r="G146" s="92"/>
      <c r="H146" s="92">
        <f>G146*F146</f>
        <v>0</v>
      </c>
    </row>
    <row r="147" spans="1:8">
      <c r="A147" s="81"/>
      <c r="B147" s="82"/>
      <c r="C147" s="82"/>
      <c r="D147" s="82" t="s">
        <v>1945</v>
      </c>
      <c r="E147" s="82"/>
      <c r="F147" s="83">
        <v>2</v>
      </c>
      <c r="G147" s="84"/>
      <c r="H147" s="84"/>
    </row>
    <row r="148" spans="1:8">
      <c r="A148" s="81"/>
      <c r="B148" s="82"/>
      <c r="C148" s="82"/>
      <c r="D148" s="82" t="s">
        <v>1946</v>
      </c>
      <c r="E148" s="82"/>
      <c r="F148" s="83">
        <v>1</v>
      </c>
      <c r="G148" s="84"/>
      <c r="H148" s="84"/>
    </row>
    <row r="149" spans="1:8">
      <c r="A149" s="85"/>
      <c r="B149" s="86"/>
      <c r="C149" s="86"/>
      <c r="D149" s="86" t="s">
        <v>98</v>
      </c>
      <c r="E149" s="86"/>
      <c r="F149" s="87">
        <v>3</v>
      </c>
      <c r="G149" s="88"/>
      <c r="H149" s="88"/>
    </row>
    <row r="150" spans="1:8">
      <c r="A150" s="89">
        <v>37</v>
      </c>
      <c r="B150" s="90"/>
      <c r="C150" s="90" t="s">
        <v>1947</v>
      </c>
      <c r="D150" s="90" t="s">
        <v>1948</v>
      </c>
      <c r="E150" s="90" t="s">
        <v>315</v>
      </c>
      <c r="F150" s="91">
        <v>3</v>
      </c>
      <c r="G150" s="92"/>
      <c r="H150" s="92">
        <f>G150*F150</f>
        <v>0</v>
      </c>
    </row>
    <row r="151" spans="1:8" ht="20.399999999999999">
      <c r="A151" s="81"/>
      <c r="B151" s="82"/>
      <c r="C151" s="82"/>
      <c r="D151" s="82" t="s">
        <v>1949</v>
      </c>
      <c r="E151" s="82"/>
      <c r="F151" s="83">
        <v>3</v>
      </c>
      <c r="G151" s="84"/>
      <c r="H151" s="84"/>
    </row>
    <row r="152" spans="1:8">
      <c r="A152" s="85"/>
      <c r="B152" s="86"/>
      <c r="C152" s="86"/>
      <c r="D152" s="86" t="s">
        <v>98</v>
      </c>
      <c r="E152" s="86"/>
      <c r="F152" s="87">
        <v>3</v>
      </c>
      <c r="G152" s="88"/>
      <c r="H152" s="88"/>
    </row>
    <row r="153" spans="1:8">
      <c r="A153" s="89">
        <v>38</v>
      </c>
      <c r="B153" s="90"/>
      <c r="C153" s="90" t="s">
        <v>1950</v>
      </c>
      <c r="D153" s="90" t="s">
        <v>1951</v>
      </c>
      <c r="E153" s="90" t="s">
        <v>315</v>
      </c>
      <c r="F153" s="91">
        <v>2</v>
      </c>
      <c r="G153" s="92"/>
      <c r="H153" s="92">
        <f>G153*F153</f>
        <v>0</v>
      </c>
    </row>
    <row r="154" spans="1:8">
      <c r="A154" s="81"/>
      <c r="B154" s="82"/>
      <c r="C154" s="82"/>
      <c r="D154" s="82" t="s">
        <v>1952</v>
      </c>
      <c r="E154" s="82"/>
      <c r="F154" s="83">
        <v>2</v>
      </c>
      <c r="G154" s="84"/>
      <c r="H154" s="84"/>
    </row>
    <row r="155" spans="1:8">
      <c r="A155" s="85"/>
      <c r="B155" s="86"/>
      <c r="C155" s="86"/>
      <c r="D155" s="86" t="s">
        <v>98</v>
      </c>
      <c r="E155" s="86"/>
      <c r="F155" s="87">
        <v>2</v>
      </c>
      <c r="G155" s="88"/>
      <c r="H155" s="88"/>
    </row>
    <row r="156" spans="1:8">
      <c r="A156" s="89">
        <v>39</v>
      </c>
      <c r="B156" s="90"/>
      <c r="C156" s="90" t="s">
        <v>1953</v>
      </c>
      <c r="D156" s="90" t="s">
        <v>1954</v>
      </c>
      <c r="E156" s="90" t="s">
        <v>315</v>
      </c>
      <c r="F156" s="91">
        <v>2</v>
      </c>
      <c r="G156" s="92"/>
      <c r="H156" s="92">
        <f>G156*F156</f>
        <v>0</v>
      </c>
    </row>
    <row r="157" spans="1:8" ht="20.399999999999999">
      <c r="A157" s="81"/>
      <c r="B157" s="82"/>
      <c r="C157" s="82"/>
      <c r="D157" s="82" t="s">
        <v>1955</v>
      </c>
      <c r="E157" s="82"/>
      <c r="F157" s="83">
        <v>2</v>
      </c>
      <c r="G157" s="84"/>
      <c r="H157" s="84"/>
    </row>
    <row r="158" spans="1:8">
      <c r="A158" s="89">
        <v>40</v>
      </c>
      <c r="B158" s="90"/>
      <c r="C158" s="90" t="s">
        <v>1956</v>
      </c>
      <c r="D158" s="90" t="s">
        <v>1957</v>
      </c>
      <c r="E158" s="90" t="s">
        <v>315</v>
      </c>
      <c r="F158" s="91">
        <v>4</v>
      </c>
      <c r="G158" s="92"/>
      <c r="H158" s="92">
        <f>G158*F158</f>
        <v>0</v>
      </c>
    </row>
    <row r="159" spans="1:8" ht="20.399999999999999">
      <c r="A159" s="81"/>
      <c r="B159" s="82"/>
      <c r="C159" s="82"/>
      <c r="D159" s="82" t="s">
        <v>1958</v>
      </c>
      <c r="E159" s="82"/>
      <c r="F159" s="83">
        <v>4</v>
      </c>
      <c r="G159" s="84"/>
      <c r="H159" s="84"/>
    </row>
    <row r="160" spans="1:8">
      <c r="A160" s="85"/>
      <c r="B160" s="86"/>
      <c r="C160" s="86"/>
      <c r="D160" s="86" t="s">
        <v>98</v>
      </c>
      <c r="E160" s="86"/>
      <c r="F160" s="87">
        <v>4</v>
      </c>
      <c r="G160" s="88"/>
      <c r="H160" s="88"/>
    </row>
    <row r="161" spans="1:8">
      <c r="A161" s="89">
        <v>41</v>
      </c>
      <c r="B161" s="90"/>
      <c r="C161" s="90" t="s">
        <v>1959</v>
      </c>
      <c r="D161" s="90" t="s">
        <v>1960</v>
      </c>
      <c r="E161" s="90" t="s">
        <v>315</v>
      </c>
      <c r="F161" s="91">
        <v>5</v>
      </c>
      <c r="G161" s="92"/>
      <c r="H161" s="92">
        <f>G161*F161</f>
        <v>0</v>
      </c>
    </row>
    <row r="162" spans="1:8" ht="20.399999999999999">
      <c r="A162" s="81"/>
      <c r="B162" s="82"/>
      <c r="C162" s="82"/>
      <c r="D162" s="82" t="s">
        <v>1961</v>
      </c>
      <c r="E162" s="82"/>
      <c r="F162" s="83">
        <v>5</v>
      </c>
      <c r="G162" s="84"/>
      <c r="H162" s="84"/>
    </row>
    <row r="163" spans="1:8">
      <c r="A163" s="85"/>
      <c r="B163" s="86"/>
      <c r="C163" s="86"/>
      <c r="D163" s="86" t="s">
        <v>98</v>
      </c>
      <c r="E163" s="86"/>
      <c r="F163" s="87">
        <v>5</v>
      </c>
      <c r="G163" s="88"/>
      <c r="H163" s="88"/>
    </row>
    <row r="164" spans="1:8">
      <c r="A164" s="77">
        <v>42</v>
      </c>
      <c r="B164" s="78" t="s">
        <v>1893</v>
      </c>
      <c r="C164" s="78" t="s">
        <v>1962</v>
      </c>
      <c r="D164" s="78" t="s">
        <v>1963</v>
      </c>
      <c r="E164" s="78" t="s">
        <v>161</v>
      </c>
      <c r="F164" s="79">
        <v>200</v>
      </c>
      <c r="G164" s="80"/>
      <c r="H164" s="80">
        <f>G164*F164</f>
        <v>0</v>
      </c>
    </row>
    <row r="165" spans="1:8">
      <c r="A165" s="77">
        <v>43</v>
      </c>
      <c r="B165" s="78" t="s">
        <v>1893</v>
      </c>
      <c r="C165" s="78" t="s">
        <v>1964</v>
      </c>
      <c r="D165" s="78" t="s">
        <v>1965</v>
      </c>
      <c r="E165" s="78" t="s">
        <v>161</v>
      </c>
      <c r="F165" s="79">
        <v>96</v>
      </c>
      <c r="G165" s="80"/>
      <c r="H165" s="80">
        <f>G165*F165</f>
        <v>0</v>
      </c>
    </row>
    <row r="166" spans="1:8">
      <c r="A166" s="81"/>
      <c r="B166" s="82"/>
      <c r="C166" s="82"/>
      <c r="D166" s="82" t="s">
        <v>1966</v>
      </c>
      <c r="E166" s="82"/>
      <c r="F166" s="83">
        <v>80</v>
      </c>
      <c r="G166" s="84"/>
      <c r="H166" s="84"/>
    </row>
    <row r="167" spans="1:8">
      <c r="A167" s="81"/>
      <c r="B167" s="82"/>
      <c r="C167" s="82"/>
      <c r="D167" s="82" t="s">
        <v>1967</v>
      </c>
      <c r="E167" s="82"/>
      <c r="F167" s="83">
        <v>16</v>
      </c>
      <c r="G167" s="84"/>
      <c r="H167" s="84"/>
    </row>
    <row r="168" spans="1:8">
      <c r="A168" s="85"/>
      <c r="B168" s="86"/>
      <c r="C168" s="86"/>
      <c r="D168" s="86" t="s">
        <v>98</v>
      </c>
      <c r="E168" s="86"/>
      <c r="F168" s="87">
        <v>96</v>
      </c>
      <c r="G168" s="88"/>
      <c r="H168" s="88"/>
    </row>
    <row r="169" spans="1:8">
      <c r="A169" s="89">
        <v>44</v>
      </c>
      <c r="B169" s="90"/>
      <c r="C169" s="90" t="s">
        <v>1968</v>
      </c>
      <c r="D169" s="90" t="s">
        <v>1969</v>
      </c>
      <c r="E169" s="90" t="s">
        <v>350</v>
      </c>
      <c r="F169" s="91">
        <v>96</v>
      </c>
      <c r="G169" s="92"/>
      <c r="H169" s="92">
        <f>G169*F169</f>
        <v>0</v>
      </c>
    </row>
    <row r="170" spans="1:8" ht="20.399999999999999">
      <c r="A170" s="81"/>
      <c r="B170" s="82"/>
      <c r="C170" s="82"/>
      <c r="D170" s="82" t="s">
        <v>1970</v>
      </c>
      <c r="E170" s="82"/>
      <c r="F170" s="83"/>
      <c r="G170" s="84"/>
      <c r="H170" s="84"/>
    </row>
    <row r="171" spans="1:8">
      <c r="A171" s="81"/>
      <c r="B171" s="82"/>
      <c r="C171" s="82"/>
      <c r="D171" s="82" t="s">
        <v>1971</v>
      </c>
      <c r="E171" s="82"/>
      <c r="F171" s="83">
        <v>96</v>
      </c>
      <c r="G171" s="84"/>
      <c r="H171" s="84"/>
    </row>
    <row r="172" spans="1:8">
      <c r="A172" s="85"/>
      <c r="B172" s="86"/>
      <c r="C172" s="86"/>
      <c r="D172" s="86" t="s">
        <v>98</v>
      </c>
      <c r="E172" s="86"/>
      <c r="F172" s="87">
        <v>96</v>
      </c>
      <c r="G172" s="88"/>
      <c r="H172" s="88"/>
    </row>
    <row r="173" spans="1:8">
      <c r="A173" s="77">
        <v>45</v>
      </c>
      <c r="B173" s="78" t="s">
        <v>1893</v>
      </c>
      <c r="C173" s="78" t="s">
        <v>1972</v>
      </c>
      <c r="D173" s="78" t="s">
        <v>1973</v>
      </c>
      <c r="E173" s="78" t="s">
        <v>161</v>
      </c>
      <c r="F173" s="79">
        <v>6</v>
      </c>
      <c r="G173" s="80"/>
      <c r="H173" s="80">
        <f>G173*F173</f>
        <v>0</v>
      </c>
    </row>
    <row r="174" spans="1:8">
      <c r="A174" s="81"/>
      <c r="B174" s="82"/>
      <c r="C174" s="82"/>
      <c r="D174" s="82" t="s">
        <v>1974</v>
      </c>
      <c r="E174" s="82"/>
      <c r="F174" s="83">
        <v>6</v>
      </c>
      <c r="G174" s="84"/>
      <c r="H174" s="84"/>
    </row>
    <row r="175" spans="1:8">
      <c r="A175" s="85"/>
      <c r="B175" s="86"/>
      <c r="C175" s="86"/>
      <c r="D175" s="86" t="s">
        <v>98</v>
      </c>
      <c r="E175" s="86"/>
      <c r="F175" s="87">
        <v>6</v>
      </c>
      <c r="G175" s="88"/>
      <c r="H175" s="88"/>
    </row>
    <row r="176" spans="1:8">
      <c r="A176" s="89">
        <v>46</v>
      </c>
      <c r="B176" s="90"/>
      <c r="C176" s="90" t="s">
        <v>1975</v>
      </c>
      <c r="D176" s="90" t="s">
        <v>1976</v>
      </c>
      <c r="E176" s="90" t="s">
        <v>350</v>
      </c>
      <c r="F176" s="91">
        <v>6</v>
      </c>
      <c r="G176" s="92"/>
      <c r="H176" s="92">
        <f>G176*F176</f>
        <v>0</v>
      </c>
    </row>
    <row r="177" spans="1:8" ht="20.399999999999999">
      <c r="A177" s="81"/>
      <c r="B177" s="82"/>
      <c r="C177" s="82"/>
      <c r="D177" s="82" t="s">
        <v>1970</v>
      </c>
      <c r="E177" s="82"/>
      <c r="F177" s="83"/>
      <c r="G177" s="84"/>
      <c r="H177" s="84"/>
    </row>
    <row r="178" spans="1:8">
      <c r="A178" s="81"/>
      <c r="B178" s="82"/>
      <c r="C178" s="82"/>
      <c r="D178" s="82" t="s">
        <v>1977</v>
      </c>
      <c r="E178" s="82"/>
      <c r="F178" s="83">
        <v>6</v>
      </c>
      <c r="G178" s="84"/>
      <c r="H178" s="84"/>
    </row>
    <row r="179" spans="1:8">
      <c r="A179" s="85"/>
      <c r="B179" s="86"/>
      <c r="C179" s="86"/>
      <c r="D179" s="86" t="s">
        <v>98</v>
      </c>
      <c r="E179" s="86"/>
      <c r="F179" s="87">
        <v>6</v>
      </c>
      <c r="G179" s="88"/>
      <c r="H179" s="88"/>
    </row>
    <row r="180" spans="1:8">
      <c r="A180" s="77">
        <v>47</v>
      </c>
      <c r="B180" s="78" t="s">
        <v>1893</v>
      </c>
      <c r="C180" s="78" t="s">
        <v>1978</v>
      </c>
      <c r="D180" s="78" t="s">
        <v>1979</v>
      </c>
      <c r="E180" s="78" t="s">
        <v>161</v>
      </c>
      <c r="F180" s="79">
        <v>32</v>
      </c>
      <c r="G180" s="80"/>
      <c r="H180" s="80">
        <f>G180*F180</f>
        <v>0</v>
      </c>
    </row>
    <row r="181" spans="1:8">
      <c r="A181" s="81"/>
      <c r="B181" s="82"/>
      <c r="C181" s="82"/>
      <c r="D181" s="82" t="s">
        <v>1980</v>
      </c>
      <c r="E181" s="82"/>
      <c r="F181" s="83">
        <v>32</v>
      </c>
      <c r="G181" s="84"/>
      <c r="H181" s="84"/>
    </row>
    <row r="182" spans="1:8">
      <c r="A182" s="85"/>
      <c r="B182" s="86"/>
      <c r="C182" s="86"/>
      <c r="D182" s="86" t="s">
        <v>98</v>
      </c>
      <c r="E182" s="86"/>
      <c r="F182" s="87">
        <v>32</v>
      </c>
      <c r="G182" s="88"/>
      <c r="H182" s="88"/>
    </row>
    <row r="183" spans="1:8">
      <c r="A183" s="89">
        <v>48</v>
      </c>
      <c r="B183" s="90"/>
      <c r="C183" s="90" t="s">
        <v>1981</v>
      </c>
      <c r="D183" s="90" t="s">
        <v>1982</v>
      </c>
      <c r="E183" s="90" t="s">
        <v>350</v>
      </c>
      <c r="F183" s="91">
        <v>32</v>
      </c>
      <c r="G183" s="92"/>
      <c r="H183" s="92">
        <f>G183*F183</f>
        <v>0</v>
      </c>
    </row>
    <row r="184" spans="1:8" ht="20.399999999999999">
      <c r="A184" s="81"/>
      <c r="B184" s="82"/>
      <c r="C184" s="82"/>
      <c r="D184" s="82" t="s">
        <v>1970</v>
      </c>
      <c r="E184" s="82"/>
      <c r="F184" s="83"/>
      <c r="G184" s="84"/>
      <c r="H184" s="84"/>
    </row>
    <row r="185" spans="1:8">
      <c r="A185" s="81"/>
      <c r="B185" s="82"/>
      <c r="C185" s="82"/>
      <c r="D185" s="82" t="s">
        <v>1983</v>
      </c>
      <c r="E185" s="82"/>
      <c r="F185" s="83">
        <v>32</v>
      </c>
      <c r="G185" s="84"/>
      <c r="H185" s="84"/>
    </row>
    <row r="186" spans="1:8">
      <c r="A186" s="85"/>
      <c r="B186" s="86"/>
      <c r="C186" s="86"/>
      <c r="D186" s="86" t="s">
        <v>98</v>
      </c>
      <c r="E186" s="86"/>
      <c r="F186" s="87">
        <v>32</v>
      </c>
      <c r="G186" s="88"/>
      <c r="H186" s="88"/>
    </row>
    <row r="187" spans="1:8">
      <c r="A187" s="77">
        <v>49</v>
      </c>
      <c r="B187" s="78" t="s">
        <v>1893</v>
      </c>
      <c r="C187" s="78" t="s">
        <v>1984</v>
      </c>
      <c r="D187" s="78" t="s">
        <v>1985</v>
      </c>
      <c r="E187" s="78" t="s">
        <v>161</v>
      </c>
      <c r="F187" s="79">
        <v>8</v>
      </c>
      <c r="G187" s="80"/>
      <c r="H187" s="80">
        <f>G187*F187</f>
        <v>0</v>
      </c>
    </row>
    <row r="188" spans="1:8">
      <c r="A188" s="81"/>
      <c r="B188" s="82"/>
      <c r="C188" s="82"/>
      <c r="D188" s="82" t="s">
        <v>1986</v>
      </c>
      <c r="E188" s="82"/>
      <c r="F188" s="83">
        <v>8</v>
      </c>
      <c r="G188" s="84"/>
      <c r="H188" s="84"/>
    </row>
    <row r="189" spans="1:8">
      <c r="A189" s="85"/>
      <c r="B189" s="86"/>
      <c r="C189" s="86"/>
      <c r="D189" s="86" t="s">
        <v>98</v>
      </c>
      <c r="E189" s="86"/>
      <c r="F189" s="87">
        <v>8</v>
      </c>
      <c r="G189" s="88"/>
      <c r="H189" s="88"/>
    </row>
    <row r="190" spans="1:8">
      <c r="A190" s="89">
        <v>50</v>
      </c>
      <c r="B190" s="90"/>
      <c r="C190" s="90" t="s">
        <v>1987</v>
      </c>
      <c r="D190" s="90" t="s">
        <v>1988</v>
      </c>
      <c r="E190" s="90" t="s">
        <v>350</v>
      </c>
      <c r="F190" s="91">
        <v>8</v>
      </c>
      <c r="G190" s="92"/>
      <c r="H190" s="92">
        <f>G190*F190</f>
        <v>0</v>
      </c>
    </row>
    <row r="191" spans="1:8" ht="20.399999999999999">
      <c r="A191" s="81"/>
      <c r="B191" s="82"/>
      <c r="C191" s="82"/>
      <c r="D191" s="82" t="s">
        <v>1970</v>
      </c>
      <c r="E191" s="82"/>
      <c r="F191" s="83"/>
      <c r="G191" s="84"/>
      <c r="H191" s="84"/>
    </row>
    <row r="192" spans="1:8">
      <c r="A192" s="81"/>
      <c r="B192" s="82"/>
      <c r="C192" s="82"/>
      <c r="D192" s="82" t="s">
        <v>1989</v>
      </c>
      <c r="E192" s="82"/>
      <c r="F192" s="83">
        <v>8</v>
      </c>
      <c r="G192" s="84"/>
      <c r="H192" s="84"/>
    </row>
    <row r="193" spans="1:8">
      <c r="A193" s="85"/>
      <c r="B193" s="86"/>
      <c r="C193" s="86"/>
      <c r="D193" s="86" t="s">
        <v>98</v>
      </c>
      <c r="E193" s="86"/>
      <c r="F193" s="87">
        <v>8</v>
      </c>
      <c r="G193" s="88"/>
      <c r="H193" s="88"/>
    </row>
    <row r="194" spans="1:8">
      <c r="A194" s="77">
        <v>51</v>
      </c>
      <c r="B194" s="78" t="s">
        <v>1893</v>
      </c>
      <c r="C194" s="78" t="s">
        <v>1990</v>
      </c>
      <c r="D194" s="78" t="s">
        <v>1991</v>
      </c>
      <c r="E194" s="78" t="s">
        <v>161</v>
      </c>
      <c r="F194" s="79">
        <v>8</v>
      </c>
      <c r="G194" s="80"/>
      <c r="H194" s="80">
        <f>G194*F194</f>
        <v>0</v>
      </c>
    </row>
    <row r="195" spans="1:8">
      <c r="A195" s="81"/>
      <c r="B195" s="82"/>
      <c r="C195" s="82"/>
      <c r="D195" s="82" t="s">
        <v>1992</v>
      </c>
      <c r="E195" s="82"/>
      <c r="F195" s="83">
        <v>8</v>
      </c>
      <c r="G195" s="84"/>
      <c r="H195" s="84"/>
    </row>
    <row r="196" spans="1:8">
      <c r="A196" s="85"/>
      <c r="B196" s="86"/>
      <c r="C196" s="86"/>
      <c r="D196" s="86" t="s">
        <v>98</v>
      </c>
      <c r="E196" s="86"/>
      <c r="F196" s="87">
        <v>8</v>
      </c>
      <c r="G196" s="88"/>
      <c r="H196" s="88"/>
    </row>
    <row r="197" spans="1:8">
      <c r="A197" s="89">
        <v>52</v>
      </c>
      <c r="B197" s="90"/>
      <c r="C197" s="90" t="s">
        <v>1993</v>
      </c>
      <c r="D197" s="90" t="s">
        <v>1994</v>
      </c>
      <c r="E197" s="90" t="s">
        <v>350</v>
      </c>
      <c r="F197" s="91">
        <v>8</v>
      </c>
      <c r="G197" s="92"/>
      <c r="H197" s="92">
        <f>G197*F197</f>
        <v>0</v>
      </c>
    </row>
    <row r="198" spans="1:8" ht="20.399999999999999">
      <c r="A198" s="81"/>
      <c r="B198" s="82"/>
      <c r="C198" s="82"/>
      <c r="D198" s="82" t="s">
        <v>1970</v>
      </c>
      <c r="E198" s="82"/>
      <c r="F198" s="83"/>
      <c r="G198" s="84"/>
      <c r="H198" s="84"/>
    </row>
    <row r="199" spans="1:8">
      <c r="A199" s="81"/>
      <c r="B199" s="82"/>
      <c r="C199" s="82"/>
      <c r="D199" s="82" t="s">
        <v>1989</v>
      </c>
      <c r="E199" s="82"/>
      <c r="F199" s="83">
        <v>8</v>
      </c>
      <c r="G199" s="84"/>
      <c r="H199" s="84"/>
    </row>
    <row r="200" spans="1:8">
      <c r="A200" s="85"/>
      <c r="B200" s="86"/>
      <c r="C200" s="86"/>
      <c r="D200" s="86" t="s">
        <v>98</v>
      </c>
      <c r="E200" s="86"/>
      <c r="F200" s="87">
        <v>8</v>
      </c>
      <c r="G200" s="88"/>
      <c r="H200" s="88"/>
    </row>
    <row r="201" spans="1:8">
      <c r="A201" s="77">
        <v>53</v>
      </c>
      <c r="B201" s="78" t="s">
        <v>1893</v>
      </c>
      <c r="C201" s="78" t="s">
        <v>1995</v>
      </c>
      <c r="D201" s="78" t="s">
        <v>1996</v>
      </c>
      <c r="E201" s="78" t="s">
        <v>161</v>
      </c>
      <c r="F201" s="79">
        <v>120</v>
      </c>
      <c r="G201" s="80"/>
      <c r="H201" s="80">
        <f>G201*F201</f>
        <v>0</v>
      </c>
    </row>
    <row r="202" spans="1:8">
      <c r="A202" s="81"/>
      <c r="B202" s="82"/>
      <c r="C202" s="82"/>
      <c r="D202" s="82" t="s">
        <v>1997</v>
      </c>
      <c r="E202" s="82"/>
      <c r="F202" s="83"/>
      <c r="G202" s="84"/>
      <c r="H202" s="84"/>
    </row>
    <row r="203" spans="1:8">
      <c r="A203" s="81"/>
      <c r="B203" s="82"/>
      <c r="C203" s="82"/>
      <c r="D203" s="82" t="s">
        <v>1998</v>
      </c>
      <c r="E203" s="82"/>
      <c r="F203" s="83"/>
      <c r="G203" s="84"/>
      <c r="H203" s="84"/>
    </row>
    <row r="204" spans="1:8">
      <c r="A204" s="81"/>
      <c r="B204" s="82"/>
      <c r="C204" s="82"/>
      <c r="D204" s="82" t="s">
        <v>1999</v>
      </c>
      <c r="E204" s="82"/>
      <c r="F204" s="83">
        <v>120</v>
      </c>
      <c r="G204" s="84"/>
      <c r="H204" s="84"/>
    </row>
    <row r="205" spans="1:8">
      <c r="A205" s="85"/>
      <c r="B205" s="86"/>
      <c r="C205" s="86"/>
      <c r="D205" s="86" t="s">
        <v>98</v>
      </c>
      <c r="E205" s="86"/>
      <c r="F205" s="87">
        <v>120</v>
      </c>
      <c r="G205" s="88"/>
      <c r="H205" s="88"/>
    </row>
    <row r="206" spans="1:8">
      <c r="A206" s="89">
        <v>54</v>
      </c>
      <c r="B206" s="90"/>
      <c r="C206" s="90" t="s">
        <v>2000</v>
      </c>
      <c r="D206" s="90" t="s">
        <v>2001</v>
      </c>
      <c r="E206" s="90" t="s">
        <v>350</v>
      </c>
      <c r="F206" s="91">
        <v>120</v>
      </c>
      <c r="G206" s="92"/>
      <c r="H206" s="92">
        <f>G206*F206</f>
        <v>0</v>
      </c>
    </row>
    <row r="207" spans="1:8" ht="20.399999999999999">
      <c r="A207" s="81"/>
      <c r="B207" s="82"/>
      <c r="C207" s="82"/>
      <c r="D207" s="82" t="s">
        <v>1970</v>
      </c>
      <c r="E207" s="82"/>
      <c r="F207" s="83"/>
      <c r="G207" s="84"/>
      <c r="H207" s="84"/>
    </row>
    <row r="208" spans="1:8">
      <c r="A208" s="81"/>
      <c r="B208" s="82"/>
      <c r="C208" s="82"/>
      <c r="D208" s="82" t="s">
        <v>2002</v>
      </c>
      <c r="E208" s="82"/>
      <c r="F208" s="83">
        <v>120</v>
      </c>
      <c r="G208" s="84"/>
      <c r="H208" s="84"/>
    </row>
    <row r="209" spans="1:8">
      <c r="A209" s="85"/>
      <c r="B209" s="86"/>
      <c r="C209" s="86"/>
      <c r="D209" s="86" t="s">
        <v>98</v>
      </c>
      <c r="E209" s="86"/>
      <c r="F209" s="87">
        <v>120</v>
      </c>
      <c r="G209" s="88"/>
      <c r="H209" s="88"/>
    </row>
    <row r="210" spans="1:8">
      <c r="A210" s="77">
        <v>55</v>
      </c>
      <c r="B210" s="78" t="s">
        <v>1893</v>
      </c>
      <c r="C210" s="78" t="s">
        <v>2003</v>
      </c>
      <c r="D210" s="78" t="s">
        <v>2004</v>
      </c>
      <c r="E210" s="78" t="s">
        <v>161</v>
      </c>
      <c r="F210" s="79">
        <v>40</v>
      </c>
      <c r="G210" s="80"/>
      <c r="H210" s="80">
        <f>G210*F210</f>
        <v>0</v>
      </c>
    </row>
    <row r="211" spans="1:8">
      <c r="A211" s="81"/>
      <c r="B211" s="82"/>
      <c r="C211" s="82"/>
      <c r="D211" s="82" t="s">
        <v>1997</v>
      </c>
      <c r="E211" s="82"/>
      <c r="F211" s="83"/>
      <c r="G211" s="84"/>
      <c r="H211" s="84"/>
    </row>
    <row r="212" spans="1:8" ht="20.399999999999999">
      <c r="A212" s="81"/>
      <c r="B212" s="82"/>
      <c r="C212" s="82"/>
      <c r="D212" s="82" t="s">
        <v>2005</v>
      </c>
      <c r="E212" s="82"/>
      <c r="F212" s="83">
        <v>40</v>
      </c>
      <c r="G212" s="84"/>
      <c r="H212" s="84"/>
    </row>
    <row r="213" spans="1:8">
      <c r="A213" s="85"/>
      <c r="B213" s="86"/>
      <c r="C213" s="86"/>
      <c r="D213" s="86" t="s">
        <v>98</v>
      </c>
      <c r="E213" s="86"/>
      <c r="F213" s="87">
        <v>40</v>
      </c>
      <c r="G213" s="88"/>
      <c r="H213" s="88"/>
    </row>
    <row r="214" spans="1:8" ht="20.399999999999999">
      <c r="A214" s="77">
        <v>56</v>
      </c>
      <c r="B214" s="78" t="s">
        <v>1893</v>
      </c>
      <c r="C214" s="78" t="s">
        <v>2006</v>
      </c>
      <c r="D214" s="78" t="s">
        <v>2007</v>
      </c>
      <c r="E214" s="78" t="s">
        <v>309</v>
      </c>
      <c r="F214" s="79">
        <v>2650</v>
      </c>
      <c r="G214" s="80"/>
      <c r="H214" s="80">
        <f>G214*F214</f>
        <v>0</v>
      </c>
    </row>
    <row r="215" spans="1:8" ht="20.399999999999999">
      <c r="A215" s="81"/>
      <c r="B215" s="82"/>
      <c r="C215" s="82"/>
      <c r="D215" s="82" t="s">
        <v>2008</v>
      </c>
      <c r="E215" s="82"/>
      <c r="F215" s="83">
        <v>2500</v>
      </c>
      <c r="G215" s="84"/>
      <c r="H215" s="84"/>
    </row>
    <row r="216" spans="1:8">
      <c r="A216" s="81"/>
      <c r="B216" s="82"/>
      <c r="C216" s="82"/>
      <c r="D216" s="82" t="s">
        <v>2009</v>
      </c>
      <c r="E216" s="82"/>
      <c r="F216" s="83">
        <v>150</v>
      </c>
      <c r="G216" s="84"/>
      <c r="H216" s="84"/>
    </row>
    <row r="217" spans="1:8">
      <c r="A217" s="85"/>
      <c r="B217" s="86"/>
      <c r="C217" s="86"/>
      <c r="D217" s="86" t="s">
        <v>98</v>
      </c>
      <c r="E217" s="86"/>
      <c r="F217" s="87">
        <v>2650</v>
      </c>
      <c r="G217" s="88"/>
      <c r="H217" s="88"/>
    </row>
    <row r="218" spans="1:8">
      <c r="A218" s="89">
        <v>57</v>
      </c>
      <c r="B218" s="90"/>
      <c r="C218" s="90" t="s">
        <v>2010</v>
      </c>
      <c r="D218" s="90" t="s">
        <v>2011</v>
      </c>
      <c r="E218" s="90" t="s">
        <v>309</v>
      </c>
      <c r="F218" s="91">
        <v>2650</v>
      </c>
      <c r="G218" s="92"/>
      <c r="H218" s="92">
        <f>G218*F218</f>
        <v>0</v>
      </c>
    </row>
    <row r="219" spans="1:8" ht="20.399999999999999">
      <c r="A219" s="77">
        <v>58</v>
      </c>
      <c r="B219" s="78" t="s">
        <v>1893</v>
      </c>
      <c r="C219" s="78" t="s">
        <v>2012</v>
      </c>
      <c r="D219" s="78" t="s">
        <v>2013</v>
      </c>
      <c r="E219" s="78" t="s">
        <v>161</v>
      </c>
      <c r="F219" s="79">
        <v>40</v>
      </c>
      <c r="G219" s="80"/>
      <c r="H219" s="80">
        <f>G219*F219</f>
        <v>0</v>
      </c>
    </row>
    <row r="220" spans="1:8" ht="20.399999999999999">
      <c r="A220" s="81"/>
      <c r="B220" s="82"/>
      <c r="C220" s="82"/>
      <c r="D220" s="82" t="s">
        <v>2014</v>
      </c>
      <c r="E220" s="82"/>
      <c r="F220" s="83">
        <v>20</v>
      </c>
      <c r="G220" s="84"/>
      <c r="H220" s="84"/>
    </row>
    <row r="221" spans="1:8" ht="20.399999999999999">
      <c r="A221" s="81"/>
      <c r="B221" s="82"/>
      <c r="C221" s="82"/>
      <c r="D221" s="82" t="s">
        <v>2015</v>
      </c>
      <c r="E221" s="82"/>
      <c r="F221" s="83">
        <v>20</v>
      </c>
      <c r="G221" s="84"/>
      <c r="H221" s="84"/>
    </row>
    <row r="222" spans="1:8">
      <c r="A222" s="85"/>
      <c r="B222" s="86"/>
      <c r="C222" s="86"/>
      <c r="D222" s="86" t="s">
        <v>98</v>
      </c>
      <c r="E222" s="86"/>
      <c r="F222" s="87">
        <v>40</v>
      </c>
      <c r="G222" s="88"/>
      <c r="H222" s="88"/>
    </row>
    <row r="223" spans="1:8" ht="20.399999999999999">
      <c r="A223" s="77">
        <v>59</v>
      </c>
      <c r="B223" s="78" t="s">
        <v>1893</v>
      </c>
      <c r="C223" s="78" t="s">
        <v>2016</v>
      </c>
      <c r="D223" s="78" t="s">
        <v>2017</v>
      </c>
      <c r="E223" s="78" t="s">
        <v>161</v>
      </c>
      <c r="F223" s="79">
        <v>40</v>
      </c>
      <c r="G223" s="80"/>
      <c r="H223" s="80">
        <f>G223*F223</f>
        <v>0</v>
      </c>
    </row>
    <row r="224" spans="1:8">
      <c r="A224" s="81"/>
      <c r="B224" s="82"/>
      <c r="C224" s="82"/>
      <c r="D224" s="82" t="s">
        <v>2018</v>
      </c>
      <c r="E224" s="82"/>
      <c r="F224" s="83"/>
      <c r="G224" s="84"/>
      <c r="H224" s="84"/>
    </row>
    <row r="225" spans="1:8" ht="20.399999999999999">
      <c r="A225" s="81"/>
      <c r="B225" s="82"/>
      <c r="C225" s="82"/>
      <c r="D225" s="82" t="s">
        <v>2019</v>
      </c>
      <c r="E225" s="82"/>
      <c r="F225" s="83"/>
      <c r="G225" s="84"/>
      <c r="H225" s="84"/>
    </row>
    <row r="226" spans="1:8">
      <c r="A226" s="81"/>
      <c r="B226" s="82"/>
      <c r="C226" s="82"/>
      <c r="D226" s="82" t="s">
        <v>2020</v>
      </c>
      <c r="E226" s="82"/>
      <c r="F226" s="83"/>
      <c r="G226" s="84"/>
      <c r="H226" s="84"/>
    </row>
    <row r="227" spans="1:8">
      <c r="A227" s="81"/>
      <c r="B227" s="82"/>
      <c r="C227" s="82"/>
      <c r="D227" s="82" t="s">
        <v>2021</v>
      </c>
      <c r="E227" s="82"/>
      <c r="F227" s="83">
        <v>20</v>
      </c>
      <c r="G227" s="84"/>
      <c r="H227" s="84"/>
    </row>
    <row r="228" spans="1:8">
      <c r="A228" s="81"/>
      <c r="B228" s="82"/>
      <c r="C228" s="82"/>
      <c r="D228" s="82" t="s">
        <v>2022</v>
      </c>
      <c r="E228" s="82"/>
      <c r="F228" s="83">
        <v>20</v>
      </c>
      <c r="G228" s="84"/>
      <c r="H228" s="84"/>
    </row>
    <row r="229" spans="1:8">
      <c r="A229" s="85"/>
      <c r="B229" s="86"/>
      <c r="C229" s="86"/>
      <c r="D229" s="86" t="s">
        <v>98</v>
      </c>
      <c r="E229" s="86"/>
      <c r="F229" s="87">
        <v>40</v>
      </c>
      <c r="G229" s="88"/>
      <c r="H229" s="88"/>
    </row>
    <row r="230" spans="1:8" ht="20.399999999999999">
      <c r="A230" s="77">
        <v>60</v>
      </c>
      <c r="B230" s="78" t="s">
        <v>1893</v>
      </c>
      <c r="C230" s="78" t="s">
        <v>2023</v>
      </c>
      <c r="D230" s="78" t="s">
        <v>2024</v>
      </c>
      <c r="E230" s="78" t="s">
        <v>161</v>
      </c>
      <c r="F230" s="79">
        <v>5</v>
      </c>
      <c r="G230" s="80"/>
      <c r="H230" s="80">
        <f>G230*F230</f>
        <v>0</v>
      </c>
    </row>
    <row r="231" spans="1:8">
      <c r="A231" s="81"/>
      <c r="B231" s="82"/>
      <c r="C231" s="82"/>
      <c r="D231" s="82" t="s">
        <v>2025</v>
      </c>
      <c r="E231" s="82"/>
      <c r="F231" s="83"/>
      <c r="G231" s="84"/>
      <c r="H231" s="84"/>
    </row>
    <row r="232" spans="1:8" ht="20.399999999999999">
      <c r="A232" s="81"/>
      <c r="B232" s="82"/>
      <c r="C232" s="82"/>
      <c r="D232" s="82" t="s">
        <v>2026</v>
      </c>
      <c r="E232" s="82"/>
      <c r="F232" s="83"/>
      <c r="G232" s="84"/>
      <c r="H232" s="84"/>
    </row>
    <row r="233" spans="1:8">
      <c r="A233" s="81"/>
      <c r="B233" s="82"/>
      <c r="C233" s="82"/>
      <c r="D233" s="82" t="s">
        <v>2027</v>
      </c>
      <c r="E233" s="82"/>
      <c r="F233" s="83">
        <v>5</v>
      </c>
      <c r="G233" s="84"/>
      <c r="H233" s="84"/>
    </row>
    <row r="234" spans="1:8">
      <c r="A234" s="85"/>
      <c r="B234" s="86"/>
      <c r="C234" s="86"/>
      <c r="D234" s="86" t="s">
        <v>98</v>
      </c>
      <c r="E234" s="86"/>
      <c r="F234" s="87">
        <v>5</v>
      </c>
      <c r="G234" s="88"/>
      <c r="H234" s="88"/>
    </row>
    <row r="235" spans="1:8" ht="20.399999999999999">
      <c r="A235" s="77">
        <v>61</v>
      </c>
      <c r="B235" s="78" t="s">
        <v>1893</v>
      </c>
      <c r="C235" s="78" t="s">
        <v>2028</v>
      </c>
      <c r="D235" s="78" t="s">
        <v>2029</v>
      </c>
      <c r="E235" s="78" t="s">
        <v>161</v>
      </c>
      <c r="F235" s="79">
        <v>200</v>
      </c>
      <c r="G235" s="80"/>
      <c r="H235" s="80">
        <f>G235*F235</f>
        <v>0</v>
      </c>
    </row>
    <row r="236" spans="1:8">
      <c r="A236" s="81"/>
      <c r="B236" s="82"/>
      <c r="C236" s="82"/>
      <c r="D236" s="82" t="s">
        <v>2030</v>
      </c>
      <c r="E236" s="82"/>
      <c r="F236" s="83"/>
      <c r="G236" s="84"/>
      <c r="H236" s="84"/>
    </row>
    <row r="237" spans="1:8">
      <c r="A237" s="81"/>
      <c r="B237" s="82"/>
      <c r="C237" s="82"/>
      <c r="D237" s="82" t="s">
        <v>2031</v>
      </c>
      <c r="E237" s="82"/>
      <c r="F237" s="83">
        <v>200</v>
      </c>
      <c r="G237" s="84"/>
      <c r="H237" s="84"/>
    </row>
    <row r="238" spans="1:8">
      <c r="A238" s="85"/>
      <c r="B238" s="86"/>
      <c r="C238" s="86"/>
      <c r="D238" s="86" t="s">
        <v>98</v>
      </c>
      <c r="E238" s="86"/>
      <c r="F238" s="87">
        <v>200</v>
      </c>
      <c r="G238" s="88"/>
      <c r="H238" s="88"/>
    </row>
    <row r="239" spans="1:8">
      <c r="A239" s="77">
        <v>62</v>
      </c>
      <c r="B239" s="78" t="s">
        <v>86</v>
      </c>
      <c r="C239" s="78" t="s">
        <v>2032</v>
      </c>
      <c r="D239" s="78" t="s">
        <v>2033</v>
      </c>
      <c r="E239" s="78" t="s">
        <v>156</v>
      </c>
      <c r="F239" s="79">
        <v>30</v>
      </c>
      <c r="G239" s="80"/>
      <c r="H239" s="80">
        <f>G239*F239</f>
        <v>0</v>
      </c>
    </row>
    <row r="240" spans="1:8" ht="30.6">
      <c r="A240" s="81"/>
      <c r="B240" s="82"/>
      <c r="C240" s="82"/>
      <c r="D240" s="82" t="s">
        <v>2034</v>
      </c>
      <c r="E240" s="82"/>
      <c r="F240" s="83"/>
      <c r="G240" s="84"/>
      <c r="H240" s="84"/>
    </row>
    <row r="241" spans="1:8">
      <c r="A241" s="81"/>
      <c r="B241" s="82"/>
      <c r="C241" s="82"/>
      <c r="D241" s="82" t="s">
        <v>2035</v>
      </c>
      <c r="E241" s="82"/>
      <c r="F241" s="83"/>
      <c r="G241" s="84"/>
      <c r="H241" s="84"/>
    </row>
    <row r="242" spans="1:8" ht="20.399999999999999">
      <c r="A242" s="81"/>
      <c r="B242" s="82"/>
      <c r="C242" s="82"/>
      <c r="D242" s="82" t="s">
        <v>2036</v>
      </c>
      <c r="E242" s="82"/>
      <c r="F242" s="83"/>
      <c r="G242" s="84"/>
      <c r="H242" s="84"/>
    </row>
    <row r="243" spans="1:8" ht="30.6">
      <c r="A243" s="81"/>
      <c r="B243" s="82"/>
      <c r="C243" s="82"/>
      <c r="D243" s="82" t="s">
        <v>2037</v>
      </c>
      <c r="E243" s="82"/>
      <c r="F243" s="83"/>
      <c r="G243" s="84"/>
      <c r="H243" s="84"/>
    </row>
    <row r="244" spans="1:8" ht="20.399999999999999">
      <c r="A244" s="81"/>
      <c r="B244" s="82"/>
      <c r="C244" s="82"/>
      <c r="D244" s="82" t="s">
        <v>2038</v>
      </c>
      <c r="E244" s="82"/>
      <c r="F244" s="83"/>
      <c r="G244" s="84"/>
      <c r="H244" s="84"/>
    </row>
    <row r="245" spans="1:8">
      <c r="A245" s="81"/>
      <c r="B245" s="82"/>
      <c r="C245" s="82"/>
      <c r="D245" s="82" t="s">
        <v>2039</v>
      </c>
      <c r="E245" s="82"/>
      <c r="F245" s="83"/>
      <c r="G245" s="84"/>
      <c r="H245" s="84"/>
    </row>
    <row r="246" spans="1:8" ht="20.399999999999999">
      <c r="A246" s="81"/>
      <c r="B246" s="82"/>
      <c r="C246" s="82"/>
      <c r="D246" s="82" t="s">
        <v>2040</v>
      </c>
      <c r="E246" s="82"/>
      <c r="F246" s="83"/>
      <c r="G246" s="84"/>
      <c r="H246" s="84"/>
    </row>
    <row r="247" spans="1:8">
      <c r="A247" s="81"/>
      <c r="B247" s="82"/>
      <c r="C247" s="82"/>
      <c r="D247" s="82" t="s">
        <v>2041</v>
      </c>
      <c r="E247" s="82"/>
      <c r="F247" s="83">
        <v>30</v>
      </c>
      <c r="G247" s="84"/>
      <c r="H247" s="84"/>
    </row>
    <row r="248" spans="1:8">
      <c r="A248" s="85"/>
      <c r="B248" s="86"/>
      <c r="C248" s="86"/>
      <c r="D248" s="86" t="s">
        <v>98</v>
      </c>
      <c r="E248" s="86"/>
      <c r="F248" s="87">
        <v>30</v>
      </c>
      <c r="G248" s="88"/>
      <c r="H248" s="88"/>
    </row>
    <row r="249" spans="1:8">
      <c r="A249" s="89">
        <v>63</v>
      </c>
      <c r="B249" s="90"/>
      <c r="C249" s="90" t="s">
        <v>2042</v>
      </c>
      <c r="D249" s="90" t="s">
        <v>2043</v>
      </c>
      <c r="E249" s="90" t="s">
        <v>156</v>
      </c>
      <c r="F249" s="91">
        <v>36</v>
      </c>
      <c r="G249" s="92"/>
      <c r="H249" s="92">
        <f>G249*F249</f>
        <v>0</v>
      </c>
    </row>
    <row r="250" spans="1:8" ht="20.399999999999999">
      <c r="A250" s="81"/>
      <c r="B250" s="82"/>
      <c r="C250" s="82"/>
      <c r="D250" s="82" t="s">
        <v>2044</v>
      </c>
      <c r="E250" s="82"/>
      <c r="F250" s="83"/>
      <c r="G250" s="84"/>
      <c r="H250" s="84"/>
    </row>
    <row r="251" spans="1:8">
      <c r="A251" s="81"/>
      <c r="B251" s="82"/>
      <c r="C251" s="82"/>
      <c r="D251" s="82" t="s">
        <v>2041</v>
      </c>
      <c r="E251" s="82"/>
      <c r="F251" s="83">
        <v>30</v>
      </c>
      <c r="G251" s="84"/>
      <c r="H251" s="84"/>
    </row>
    <row r="252" spans="1:8">
      <c r="A252" s="85"/>
      <c r="B252" s="86"/>
      <c r="C252" s="86"/>
      <c r="D252" s="86" t="s">
        <v>98</v>
      </c>
      <c r="E252" s="86"/>
      <c r="F252" s="87">
        <v>30</v>
      </c>
      <c r="G252" s="88"/>
      <c r="H252" s="88"/>
    </row>
    <row r="253" spans="1:8">
      <c r="A253" s="89">
        <v>64</v>
      </c>
      <c r="B253" s="90"/>
      <c r="C253" s="90" t="s">
        <v>2045</v>
      </c>
      <c r="D253" s="90" t="s">
        <v>2046</v>
      </c>
      <c r="E253" s="90" t="s">
        <v>315</v>
      </c>
      <c r="F253" s="91">
        <v>80</v>
      </c>
      <c r="G253" s="92"/>
      <c r="H253" s="92">
        <f>G253*F253</f>
        <v>0</v>
      </c>
    </row>
    <row r="254" spans="1:8">
      <c r="A254" s="81"/>
      <c r="B254" s="82"/>
      <c r="C254" s="82"/>
      <c r="D254" s="82" t="s">
        <v>2047</v>
      </c>
      <c r="E254" s="82"/>
      <c r="F254" s="83">
        <v>80</v>
      </c>
      <c r="G254" s="84"/>
      <c r="H254" s="84"/>
    </row>
    <row r="255" spans="1:8">
      <c r="A255" s="85"/>
      <c r="B255" s="86"/>
      <c r="C255" s="86"/>
      <c r="D255" s="86" t="s">
        <v>98</v>
      </c>
      <c r="E255" s="86"/>
      <c r="F255" s="87">
        <v>80</v>
      </c>
      <c r="G255" s="88"/>
      <c r="H255" s="88"/>
    </row>
    <row r="256" spans="1:8">
      <c r="A256" s="77">
        <v>65</v>
      </c>
      <c r="B256" s="78" t="s">
        <v>86</v>
      </c>
      <c r="C256" s="78" t="s">
        <v>2048</v>
      </c>
      <c r="D256" s="78" t="s">
        <v>2049</v>
      </c>
      <c r="E256" s="78" t="s">
        <v>156</v>
      </c>
      <c r="F256" s="79">
        <v>1.9</v>
      </c>
      <c r="G256" s="80"/>
      <c r="H256" s="80">
        <f>G256*F256</f>
        <v>0</v>
      </c>
    </row>
    <row r="257" spans="1:8" ht="30.6">
      <c r="A257" s="81"/>
      <c r="B257" s="82"/>
      <c r="C257" s="82"/>
      <c r="D257" s="82" t="s">
        <v>2034</v>
      </c>
      <c r="E257" s="82"/>
      <c r="F257" s="83"/>
      <c r="G257" s="84"/>
      <c r="H257" s="84"/>
    </row>
    <row r="258" spans="1:8">
      <c r="A258" s="81"/>
      <c r="B258" s="82"/>
      <c r="C258" s="82"/>
      <c r="D258" s="82" t="s">
        <v>2035</v>
      </c>
      <c r="E258" s="82"/>
      <c r="F258" s="83"/>
      <c r="G258" s="84"/>
      <c r="H258" s="84"/>
    </row>
    <row r="259" spans="1:8" ht="20.399999999999999">
      <c r="A259" s="81"/>
      <c r="B259" s="82"/>
      <c r="C259" s="82"/>
      <c r="D259" s="82" t="s">
        <v>2036</v>
      </c>
      <c r="E259" s="82"/>
      <c r="F259" s="83"/>
      <c r="G259" s="84"/>
      <c r="H259" s="84"/>
    </row>
    <row r="260" spans="1:8" ht="30.6">
      <c r="A260" s="81"/>
      <c r="B260" s="82"/>
      <c r="C260" s="82"/>
      <c r="D260" s="82" t="s">
        <v>2037</v>
      </c>
      <c r="E260" s="82"/>
      <c r="F260" s="83"/>
      <c r="G260" s="84"/>
      <c r="H260" s="84"/>
    </row>
    <row r="261" spans="1:8" ht="20.399999999999999">
      <c r="A261" s="81"/>
      <c r="B261" s="82"/>
      <c r="C261" s="82"/>
      <c r="D261" s="82" t="s">
        <v>2038</v>
      </c>
      <c r="E261" s="82"/>
      <c r="F261" s="83"/>
      <c r="G261" s="84"/>
      <c r="H261" s="84"/>
    </row>
    <row r="262" spans="1:8">
      <c r="A262" s="81"/>
      <c r="B262" s="82"/>
      <c r="C262" s="82"/>
      <c r="D262" s="82" t="s">
        <v>2039</v>
      </c>
      <c r="E262" s="82"/>
      <c r="F262" s="83"/>
      <c r="G262" s="84"/>
      <c r="H262" s="84"/>
    </row>
    <row r="263" spans="1:8" ht="20.399999999999999">
      <c r="A263" s="81"/>
      <c r="B263" s="82"/>
      <c r="C263" s="82"/>
      <c r="D263" s="82" t="s">
        <v>2040</v>
      </c>
      <c r="E263" s="82"/>
      <c r="F263" s="83"/>
      <c r="G263" s="84"/>
      <c r="H263" s="84"/>
    </row>
    <row r="264" spans="1:8">
      <c r="A264" s="81"/>
      <c r="B264" s="82"/>
      <c r="C264" s="82"/>
      <c r="D264" s="82" t="s">
        <v>2050</v>
      </c>
      <c r="E264" s="82"/>
      <c r="F264" s="83">
        <v>0.2</v>
      </c>
      <c r="G264" s="84"/>
      <c r="H264" s="84"/>
    </row>
    <row r="265" spans="1:8">
      <c r="A265" s="81"/>
      <c r="B265" s="82"/>
      <c r="C265" s="82"/>
      <c r="D265" s="82" t="s">
        <v>2051</v>
      </c>
      <c r="E265" s="82"/>
      <c r="F265" s="83">
        <v>1.2</v>
      </c>
      <c r="G265" s="84"/>
      <c r="H265" s="84"/>
    </row>
    <row r="266" spans="1:8">
      <c r="A266" s="81"/>
      <c r="B266" s="82"/>
      <c r="C266" s="82"/>
      <c r="D266" s="82" t="s">
        <v>2052</v>
      </c>
      <c r="E266" s="82"/>
      <c r="F266" s="83">
        <v>0.5</v>
      </c>
      <c r="G266" s="84"/>
      <c r="H266" s="84"/>
    </row>
    <row r="267" spans="1:8">
      <c r="A267" s="85"/>
      <c r="B267" s="86"/>
      <c r="C267" s="86"/>
      <c r="D267" s="86" t="s">
        <v>98</v>
      </c>
      <c r="E267" s="86"/>
      <c r="F267" s="87">
        <v>1.9</v>
      </c>
      <c r="G267" s="88"/>
      <c r="H267" s="88"/>
    </row>
    <row r="268" spans="1:8">
      <c r="A268" s="89">
        <v>66</v>
      </c>
      <c r="B268" s="90"/>
      <c r="C268" s="90" t="s">
        <v>2053</v>
      </c>
      <c r="D268" s="90" t="s">
        <v>2054</v>
      </c>
      <c r="E268" s="90" t="s">
        <v>156</v>
      </c>
      <c r="F268" s="91">
        <v>2.2799999999999998</v>
      </c>
      <c r="G268" s="92"/>
      <c r="H268" s="92">
        <f>G268*F268</f>
        <v>0</v>
      </c>
    </row>
    <row r="269" spans="1:8" ht="20.399999999999999">
      <c r="A269" s="81"/>
      <c r="B269" s="82"/>
      <c r="C269" s="82"/>
      <c r="D269" s="82" t="s">
        <v>2055</v>
      </c>
      <c r="E269" s="82"/>
      <c r="F269" s="83"/>
      <c r="G269" s="84"/>
      <c r="H269" s="84"/>
    </row>
    <row r="270" spans="1:8">
      <c r="A270" s="81"/>
      <c r="B270" s="82"/>
      <c r="C270" s="82"/>
      <c r="D270" s="82" t="s">
        <v>2050</v>
      </c>
      <c r="E270" s="82"/>
      <c r="F270" s="83">
        <v>0.2</v>
      </c>
      <c r="G270" s="84"/>
      <c r="H270" s="84"/>
    </row>
    <row r="271" spans="1:8">
      <c r="A271" s="81"/>
      <c r="B271" s="82"/>
      <c r="C271" s="82"/>
      <c r="D271" s="82" t="s">
        <v>2051</v>
      </c>
      <c r="E271" s="82"/>
      <c r="F271" s="83">
        <v>1.2</v>
      </c>
      <c r="G271" s="84"/>
      <c r="H271" s="84"/>
    </row>
    <row r="272" spans="1:8">
      <c r="A272" s="81"/>
      <c r="B272" s="82"/>
      <c r="C272" s="82"/>
      <c r="D272" s="82" t="s">
        <v>2056</v>
      </c>
      <c r="E272" s="82"/>
      <c r="F272" s="83">
        <v>0.5</v>
      </c>
      <c r="G272" s="84"/>
      <c r="H272" s="84"/>
    </row>
    <row r="273" spans="1:8">
      <c r="A273" s="85"/>
      <c r="B273" s="86"/>
      <c r="C273" s="86"/>
      <c r="D273" s="86" t="s">
        <v>98</v>
      </c>
      <c r="E273" s="86"/>
      <c r="F273" s="87">
        <v>1.9</v>
      </c>
      <c r="G273" s="88"/>
      <c r="H273" s="88"/>
    </row>
    <row r="274" spans="1:8">
      <c r="A274" s="89">
        <v>67</v>
      </c>
      <c r="B274" s="90"/>
      <c r="C274" s="90" t="s">
        <v>2057</v>
      </c>
      <c r="D274" s="90" t="s">
        <v>2058</v>
      </c>
      <c r="E274" s="90"/>
      <c r="F274" s="91">
        <v>34</v>
      </c>
      <c r="G274" s="92"/>
      <c r="H274" s="92">
        <f>G274*F274</f>
        <v>0</v>
      </c>
    </row>
    <row r="275" spans="1:8">
      <c r="A275" s="81"/>
      <c r="B275" s="82"/>
      <c r="C275" s="82"/>
      <c r="D275" s="82" t="s">
        <v>2059</v>
      </c>
      <c r="E275" s="82"/>
      <c r="F275" s="83">
        <v>30</v>
      </c>
      <c r="G275" s="84"/>
      <c r="H275" s="84"/>
    </row>
    <row r="276" spans="1:8" ht="20.399999999999999">
      <c r="A276" s="81"/>
      <c r="B276" s="82"/>
      <c r="C276" s="82"/>
      <c r="D276" s="82" t="s">
        <v>2060</v>
      </c>
      <c r="E276" s="82"/>
      <c r="F276" s="83">
        <v>4</v>
      </c>
      <c r="G276" s="84"/>
      <c r="H276" s="84"/>
    </row>
    <row r="277" spans="1:8">
      <c r="A277" s="85"/>
      <c r="B277" s="86"/>
      <c r="C277" s="86"/>
      <c r="D277" s="86" t="s">
        <v>98</v>
      </c>
      <c r="E277" s="86"/>
      <c r="F277" s="87">
        <v>34</v>
      </c>
      <c r="G277" s="88"/>
      <c r="H277" s="88"/>
    </row>
    <row r="278" spans="1:8">
      <c r="A278" s="77">
        <v>68</v>
      </c>
      <c r="B278" s="78" t="s">
        <v>86</v>
      </c>
      <c r="C278" s="78" t="s">
        <v>2061</v>
      </c>
      <c r="D278" s="78" t="s">
        <v>2062</v>
      </c>
      <c r="E278" s="78" t="s">
        <v>156</v>
      </c>
      <c r="F278" s="79">
        <v>114</v>
      </c>
      <c r="G278" s="80"/>
      <c r="H278" s="80">
        <f>G278*F278</f>
        <v>0</v>
      </c>
    </row>
    <row r="279" spans="1:8" ht="30.6">
      <c r="A279" s="81"/>
      <c r="B279" s="82"/>
      <c r="C279" s="82"/>
      <c r="D279" s="82" t="s">
        <v>2034</v>
      </c>
      <c r="E279" s="82"/>
      <c r="F279" s="83"/>
      <c r="G279" s="84"/>
      <c r="H279" s="84"/>
    </row>
    <row r="280" spans="1:8">
      <c r="A280" s="81"/>
      <c r="B280" s="82"/>
      <c r="C280" s="82"/>
      <c r="D280" s="82" t="s">
        <v>2035</v>
      </c>
      <c r="E280" s="82"/>
      <c r="F280" s="83"/>
      <c r="G280" s="84"/>
      <c r="H280" s="84"/>
    </row>
    <row r="281" spans="1:8" ht="20.399999999999999">
      <c r="A281" s="81"/>
      <c r="B281" s="82"/>
      <c r="C281" s="82"/>
      <c r="D281" s="82" t="s">
        <v>2036</v>
      </c>
      <c r="E281" s="82"/>
      <c r="F281" s="83"/>
      <c r="G281" s="84"/>
      <c r="H281" s="84"/>
    </row>
    <row r="282" spans="1:8" ht="30.6">
      <c r="A282" s="81"/>
      <c r="B282" s="82"/>
      <c r="C282" s="82"/>
      <c r="D282" s="82" t="s">
        <v>2037</v>
      </c>
      <c r="E282" s="82"/>
      <c r="F282" s="83"/>
      <c r="G282" s="84"/>
      <c r="H282" s="84"/>
    </row>
    <row r="283" spans="1:8" ht="20.399999999999999">
      <c r="A283" s="81"/>
      <c r="B283" s="82"/>
      <c r="C283" s="82"/>
      <c r="D283" s="82" t="s">
        <v>2038</v>
      </c>
      <c r="E283" s="82"/>
      <c r="F283" s="83"/>
      <c r="G283" s="84"/>
      <c r="H283" s="84"/>
    </row>
    <row r="284" spans="1:8">
      <c r="A284" s="81"/>
      <c r="B284" s="82"/>
      <c r="C284" s="82"/>
      <c r="D284" s="82" t="s">
        <v>2039</v>
      </c>
      <c r="E284" s="82"/>
      <c r="F284" s="83"/>
      <c r="G284" s="84"/>
      <c r="H284" s="84"/>
    </row>
    <row r="285" spans="1:8" ht="20.399999999999999">
      <c r="A285" s="81"/>
      <c r="B285" s="82"/>
      <c r="C285" s="82"/>
      <c r="D285" s="82" t="s">
        <v>2040</v>
      </c>
      <c r="E285" s="82"/>
      <c r="F285" s="83"/>
      <c r="G285" s="84"/>
      <c r="H285" s="84"/>
    </row>
    <row r="286" spans="1:8">
      <c r="A286" s="81"/>
      <c r="B286" s="82"/>
      <c r="C286" s="82"/>
      <c r="D286" s="82" t="s">
        <v>2063</v>
      </c>
      <c r="E286" s="82"/>
      <c r="F286" s="83">
        <v>24</v>
      </c>
      <c r="G286" s="84"/>
      <c r="H286" s="84"/>
    </row>
    <row r="287" spans="1:8">
      <c r="A287" s="81"/>
      <c r="B287" s="82"/>
      <c r="C287" s="82"/>
      <c r="D287" s="82" t="s">
        <v>2064</v>
      </c>
      <c r="E287" s="82"/>
      <c r="F287" s="83">
        <v>0.5</v>
      </c>
      <c r="G287" s="84"/>
      <c r="H287" s="84"/>
    </row>
    <row r="288" spans="1:8">
      <c r="A288" s="81"/>
      <c r="B288" s="82"/>
      <c r="C288" s="82"/>
      <c r="D288" s="82" t="s">
        <v>2065</v>
      </c>
      <c r="E288" s="82"/>
      <c r="F288" s="83">
        <v>29.5</v>
      </c>
      <c r="G288" s="84"/>
      <c r="H288" s="84"/>
    </row>
    <row r="289" spans="1:8">
      <c r="A289" s="81"/>
      <c r="B289" s="82"/>
      <c r="C289" s="82"/>
      <c r="D289" s="82" t="s">
        <v>2066</v>
      </c>
      <c r="E289" s="82"/>
      <c r="F289" s="83">
        <v>43.25</v>
      </c>
      <c r="G289" s="84"/>
      <c r="H289" s="84"/>
    </row>
    <row r="290" spans="1:8">
      <c r="A290" s="81"/>
      <c r="B290" s="82"/>
      <c r="C290" s="82"/>
      <c r="D290" s="82" t="s">
        <v>2067</v>
      </c>
      <c r="E290" s="82"/>
      <c r="F290" s="83">
        <v>1.5</v>
      </c>
      <c r="G290" s="84"/>
      <c r="H290" s="84"/>
    </row>
    <row r="291" spans="1:8">
      <c r="A291" s="81"/>
      <c r="B291" s="82"/>
      <c r="C291" s="82"/>
      <c r="D291" s="82" t="s">
        <v>2068</v>
      </c>
      <c r="E291" s="82"/>
      <c r="F291" s="83">
        <v>4.75</v>
      </c>
      <c r="G291" s="84"/>
      <c r="H291" s="84"/>
    </row>
    <row r="292" spans="1:8">
      <c r="A292" s="81"/>
      <c r="B292" s="82"/>
      <c r="C292" s="82"/>
      <c r="D292" s="82" t="s">
        <v>2069</v>
      </c>
      <c r="E292" s="82"/>
      <c r="F292" s="83">
        <v>2.75</v>
      </c>
      <c r="G292" s="84"/>
      <c r="H292" s="84"/>
    </row>
    <row r="293" spans="1:8">
      <c r="A293" s="81"/>
      <c r="B293" s="82"/>
      <c r="C293" s="82"/>
      <c r="D293" s="82" t="s">
        <v>2070</v>
      </c>
      <c r="E293" s="82"/>
      <c r="F293" s="83">
        <v>5</v>
      </c>
      <c r="G293" s="84"/>
      <c r="H293" s="84"/>
    </row>
    <row r="294" spans="1:8">
      <c r="A294" s="81"/>
      <c r="B294" s="82"/>
      <c r="C294" s="82"/>
      <c r="D294" s="82" t="s">
        <v>2071</v>
      </c>
      <c r="E294" s="82"/>
      <c r="F294" s="83">
        <v>2.75</v>
      </c>
      <c r="G294" s="84"/>
      <c r="H294" s="84"/>
    </row>
    <row r="295" spans="1:8">
      <c r="A295" s="85"/>
      <c r="B295" s="86"/>
      <c r="C295" s="86"/>
      <c r="D295" s="86" t="s">
        <v>98</v>
      </c>
      <c r="E295" s="86"/>
      <c r="F295" s="87">
        <v>114</v>
      </c>
      <c r="G295" s="88"/>
      <c r="H295" s="88"/>
    </row>
    <row r="296" spans="1:8">
      <c r="A296" s="89">
        <v>69</v>
      </c>
      <c r="B296" s="90"/>
      <c r="C296" s="90" t="s">
        <v>2072</v>
      </c>
      <c r="D296" s="90" t="s">
        <v>2073</v>
      </c>
      <c r="E296" s="90" t="s">
        <v>156</v>
      </c>
      <c r="F296" s="91">
        <v>136.80000000000001</v>
      </c>
      <c r="G296" s="92"/>
      <c r="H296" s="92">
        <f>G296*F296</f>
        <v>0</v>
      </c>
    </row>
    <row r="297" spans="1:8" ht="20.399999999999999">
      <c r="A297" s="81"/>
      <c r="B297" s="82"/>
      <c r="C297" s="82"/>
      <c r="D297" s="82" t="s">
        <v>2074</v>
      </c>
      <c r="E297" s="82"/>
      <c r="F297" s="83"/>
      <c r="G297" s="84"/>
      <c r="H297" s="84"/>
    </row>
    <row r="298" spans="1:8">
      <c r="A298" s="81"/>
      <c r="B298" s="82"/>
      <c r="C298" s="82"/>
      <c r="D298" s="82" t="s">
        <v>2063</v>
      </c>
      <c r="E298" s="82"/>
      <c r="F298" s="83">
        <v>24</v>
      </c>
      <c r="G298" s="84"/>
      <c r="H298" s="84"/>
    </row>
    <row r="299" spans="1:8">
      <c r="A299" s="81"/>
      <c r="B299" s="82"/>
      <c r="C299" s="82"/>
      <c r="D299" s="82" t="s">
        <v>2064</v>
      </c>
      <c r="E299" s="82"/>
      <c r="F299" s="83">
        <v>0.5</v>
      </c>
      <c r="G299" s="84"/>
      <c r="H299" s="84"/>
    </row>
    <row r="300" spans="1:8">
      <c r="A300" s="81"/>
      <c r="B300" s="82"/>
      <c r="C300" s="82"/>
      <c r="D300" s="82" t="s">
        <v>2065</v>
      </c>
      <c r="E300" s="82"/>
      <c r="F300" s="83">
        <v>29.5</v>
      </c>
      <c r="G300" s="84"/>
      <c r="H300" s="84"/>
    </row>
    <row r="301" spans="1:8">
      <c r="A301" s="81"/>
      <c r="B301" s="82"/>
      <c r="C301" s="82"/>
      <c r="D301" s="82" t="s">
        <v>2066</v>
      </c>
      <c r="E301" s="82"/>
      <c r="F301" s="83">
        <v>43.25</v>
      </c>
      <c r="G301" s="84"/>
      <c r="H301" s="84"/>
    </row>
    <row r="302" spans="1:8">
      <c r="A302" s="81"/>
      <c r="B302" s="82"/>
      <c r="C302" s="82"/>
      <c r="D302" s="82" t="s">
        <v>2067</v>
      </c>
      <c r="E302" s="82"/>
      <c r="F302" s="83">
        <v>1.5</v>
      </c>
      <c r="G302" s="84"/>
      <c r="H302" s="84"/>
    </row>
    <row r="303" spans="1:8">
      <c r="A303" s="81"/>
      <c r="B303" s="82"/>
      <c r="C303" s="82"/>
      <c r="D303" s="82" t="s">
        <v>2068</v>
      </c>
      <c r="E303" s="82"/>
      <c r="F303" s="83">
        <v>4.75</v>
      </c>
      <c r="G303" s="84"/>
      <c r="H303" s="84"/>
    </row>
    <row r="304" spans="1:8">
      <c r="A304" s="81"/>
      <c r="B304" s="82"/>
      <c r="C304" s="82"/>
      <c r="D304" s="82" t="s">
        <v>2069</v>
      </c>
      <c r="E304" s="82"/>
      <c r="F304" s="83">
        <v>2.75</v>
      </c>
      <c r="G304" s="84"/>
      <c r="H304" s="84"/>
    </row>
    <row r="305" spans="1:8">
      <c r="A305" s="81"/>
      <c r="B305" s="82"/>
      <c r="C305" s="82"/>
      <c r="D305" s="82" t="s">
        <v>2070</v>
      </c>
      <c r="E305" s="82"/>
      <c r="F305" s="83">
        <v>5</v>
      </c>
      <c r="G305" s="84"/>
      <c r="H305" s="84"/>
    </row>
    <row r="306" spans="1:8">
      <c r="A306" s="81"/>
      <c r="B306" s="82"/>
      <c r="C306" s="82"/>
      <c r="D306" s="82" t="s">
        <v>2071</v>
      </c>
      <c r="E306" s="82"/>
      <c r="F306" s="83">
        <v>2.75</v>
      </c>
      <c r="G306" s="84"/>
      <c r="H306" s="84"/>
    </row>
    <row r="307" spans="1:8">
      <c r="A307" s="85"/>
      <c r="B307" s="86"/>
      <c r="C307" s="86"/>
      <c r="D307" s="86" t="s">
        <v>98</v>
      </c>
      <c r="E307" s="86"/>
      <c r="F307" s="87">
        <v>114</v>
      </c>
      <c r="G307" s="88"/>
      <c r="H307" s="88"/>
    </row>
    <row r="308" spans="1:8">
      <c r="A308" s="77">
        <v>70</v>
      </c>
      <c r="B308" s="78" t="s">
        <v>86</v>
      </c>
      <c r="C308" s="78" t="s">
        <v>2075</v>
      </c>
      <c r="D308" s="78" t="s">
        <v>2076</v>
      </c>
      <c r="E308" s="78" t="s">
        <v>156</v>
      </c>
      <c r="F308" s="79">
        <v>10.3</v>
      </c>
      <c r="G308" s="80"/>
      <c r="H308" s="80">
        <f>G308*F308</f>
        <v>0</v>
      </c>
    </row>
    <row r="309" spans="1:8" ht="30.6">
      <c r="A309" s="81"/>
      <c r="B309" s="82"/>
      <c r="C309" s="82"/>
      <c r="D309" s="82" t="s">
        <v>2034</v>
      </c>
      <c r="E309" s="82"/>
      <c r="F309" s="83"/>
      <c r="G309" s="84"/>
      <c r="H309" s="84"/>
    </row>
    <row r="310" spans="1:8">
      <c r="A310" s="81"/>
      <c r="B310" s="82"/>
      <c r="C310" s="82"/>
      <c r="D310" s="82" t="s">
        <v>2035</v>
      </c>
      <c r="E310" s="82"/>
      <c r="F310" s="83"/>
      <c r="G310" s="84"/>
      <c r="H310" s="84"/>
    </row>
    <row r="311" spans="1:8" ht="20.399999999999999">
      <c r="A311" s="81"/>
      <c r="B311" s="82"/>
      <c r="C311" s="82"/>
      <c r="D311" s="82" t="s">
        <v>2036</v>
      </c>
      <c r="E311" s="82"/>
      <c r="F311" s="83"/>
      <c r="G311" s="84"/>
      <c r="H311" s="84"/>
    </row>
    <row r="312" spans="1:8" ht="30.6">
      <c r="A312" s="81"/>
      <c r="B312" s="82"/>
      <c r="C312" s="82"/>
      <c r="D312" s="82" t="s">
        <v>2037</v>
      </c>
      <c r="E312" s="82"/>
      <c r="F312" s="83"/>
      <c r="G312" s="84"/>
      <c r="H312" s="84"/>
    </row>
    <row r="313" spans="1:8" ht="20.399999999999999">
      <c r="A313" s="81"/>
      <c r="B313" s="82"/>
      <c r="C313" s="82"/>
      <c r="D313" s="82" t="s">
        <v>2038</v>
      </c>
      <c r="E313" s="82"/>
      <c r="F313" s="83"/>
      <c r="G313" s="84"/>
      <c r="H313" s="84"/>
    </row>
    <row r="314" spans="1:8">
      <c r="A314" s="81"/>
      <c r="B314" s="82"/>
      <c r="C314" s="82"/>
      <c r="D314" s="82" t="s">
        <v>2039</v>
      </c>
      <c r="E314" s="82"/>
      <c r="F314" s="83"/>
      <c r="G314" s="84"/>
      <c r="H314" s="84"/>
    </row>
    <row r="315" spans="1:8" ht="20.399999999999999">
      <c r="A315" s="81"/>
      <c r="B315" s="82"/>
      <c r="C315" s="82"/>
      <c r="D315" s="82" t="s">
        <v>2077</v>
      </c>
      <c r="E315" s="82"/>
      <c r="F315" s="83"/>
      <c r="G315" s="84"/>
      <c r="H315" s="84"/>
    </row>
    <row r="316" spans="1:8">
      <c r="A316" s="81"/>
      <c r="B316" s="82"/>
      <c r="C316" s="82"/>
      <c r="D316" s="82" t="s">
        <v>2078</v>
      </c>
      <c r="E316" s="82"/>
      <c r="F316" s="83">
        <v>1</v>
      </c>
      <c r="G316" s="84"/>
      <c r="H316" s="84"/>
    </row>
    <row r="317" spans="1:8">
      <c r="A317" s="81"/>
      <c r="B317" s="82"/>
      <c r="C317" s="82"/>
      <c r="D317" s="82" t="s">
        <v>2079</v>
      </c>
      <c r="E317" s="82"/>
      <c r="F317" s="83">
        <v>2.1</v>
      </c>
      <c r="G317" s="84"/>
      <c r="H317" s="84"/>
    </row>
    <row r="318" spans="1:8">
      <c r="A318" s="81"/>
      <c r="B318" s="82"/>
      <c r="C318" s="82"/>
      <c r="D318" s="82" t="s">
        <v>2080</v>
      </c>
      <c r="E318" s="82"/>
      <c r="F318" s="83">
        <v>7</v>
      </c>
      <c r="G318" s="84"/>
      <c r="H318" s="84"/>
    </row>
    <row r="319" spans="1:8">
      <c r="A319" s="81"/>
      <c r="B319" s="82"/>
      <c r="C319" s="82"/>
      <c r="D319" s="82" t="s">
        <v>2081</v>
      </c>
      <c r="E319" s="82"/>
      <c r="F319" s="83">
        <v>0.2</v>
      </c>
      <c r="G319" s="84"/>
      <c r="H319" s="84"/>
    </row>
    <row r="320" spans="1:8">
      <c r="A320" s="85"/>
      <c r="B320" s="86"/>
      <c r="C320" s="86"/>
      <c r="D320" s="86" t="s">
        <v>98</v>
      </c>
      <c r="E320" s="86"/>
      <c r="F320" s="87">
        <v>10.3</v>
      </c>
      <c r="G320" s="88"/>
      <c r="H320" s="88"/>
    </row>
    <row r="321" spans="1:8">
      <c r="A321" s="89">
        <v>71</v>
      </c>
      <c r="B321" s="90"/>
      <c r="C321" s="90" t="s">
        <v>2082</v>
      </c>
      <c r="D321" s="90" t="s">
        <v>2083</v>
      </c>
      <c r="E321" s="90" t="s">
        <v>156</v>
      </c>
      <c r="F321" s="91">
        <v>12.36</v>
      </c>
      <c r="G321" s="92"/>
      <c r="H321" s="92">
        <f>G321*F321</f>
        <v>0</v>
      </c>
    </row>
    <row r="322" spans="1:8" ht="20.399999999999999">
      <c r="A322" s="81"/>
      <c r="B322" s="82"/>
      <c r="C322" s="82"/>
      <c r="D322" s="82" t="s">
        <v>2084</v>
      </c>
      <c r="E322" s="82"/>
      <c r="F322" s="83"/>
      <c r="G322" s="84"/>
      <c r="H322" s="84"/>
    </row>
    <row r="323" spans="1:8">
      <c r="A323" s="81"/>
      <c r="B323" s="82"/>
      <c r="C323" s="82"/>
      <c r="D323" s="82" t="s">
        <v>2078</v>
      </c>
      <c r="E323" s="82"/>
      <c r="F323" s="83">
        <v>1</v>
      </c>
      <c r="G323" s="84"/>
      <c r="H323" s="84"/>
    </row>
    <row r="324" spans="1:8">
      <c r="A324" s="81"/>
      <c r="B324" s="82"/>
      <c r="C324" s="82"/>
      <c r="D324" s="82" t="s">
        <v>2079</v>
      </c>
      <c r="E324" s="82"/>
      <c r="F324" s="83">
        <v>2.1</v>
      </c>
      <c r="G324" s="84"/>
      <c r="H324" s="84"/>
    </row>
    <row r="325" spans="1:8">
      <c r="A325" s="81"/>
      <c r="B325" s="82"/>
      <c r="C325" s="82"/>
      <c r="D325" s="82" t="s">
        <v>2080</v>
      </c>
      <c r="E325" s="82"/>
      <c r="F325" s="83">
        <v>7</v>
      </c>
      <c r="G325" s="84"/>
      <c r="H325" s="84"/>
    </row>
    <row r="326" spans="1:8">
      <c r="A326" s="81"/>
      <c r="B326" s="82"/>
      <c r="C326" s="82"/>
      <c r="D326" s="82" t="s">
        <v>2081</v>
      </c>
      <c r="E326" s="82"/>
      <c r="F326" s="83">
        <v>0.2</v>
      </c>
      <c r="G326" s="84"/>
      <c r="H326" s="84"/>
    </row>
    <row r="327" spans="1:8">
      <c r="A327" s="85"/>
      <c r="B327" s="86"/>
      <c r="C327" s="86"/>
      <c r="D327" s="86" t="s">
        <v>98</v>
      </c>
      <c r="E327" s="86"/>
      <c r="F327" s="87">
        <v>10.3</v>
      </c>
      <c r="G327" s="88"/>
      <c r="H327" s="88"/>
    </row>
    <row r="328" spans="1:8">
      <c r="A328" s="89">
        <v>72</v>
      </c>
      <c r="B328" s="90"/>
      <c r="C328" s="90" t="s">
        <v>2085</v>
      </c>
      <c r="D328" s="90" t="s">
        <v>2086</v>
      </c>
      <c r="E328" s="90" t="s">
        <v>315</v>
      </c>
      <c r="F328" s="91">
        <v>15</v>
      </c>
      <c r="G328" s="92"/>
      <c r="H328" s="92">
        <f>G328*F328</f>
        <v>0</v>
      </c>
    </row>
    <row r="329" spans="1:8">
      <c r="A329" s="81"/>
      <c r="B329" s="82"/>
      <c r="C329" s="82"/>
      <c r="D329" s="82" t="s">
        <v>2087</v>
      </c>
      <c r="E329" s="82"/>
      <c r="F329" s="83">
        <v>12</v>
      </c>
      <c r="G329" s="84"/>
      <c r="H329" s="84"/>
    </row>
    <row r="330" spans="1:8">
      <c r="A330" s="81"/>
      <c r="B330" s="82"/>
      <c r="C330" s="82"/>
      <c r="D330" s="82" t="s">
        <v>2088</v>
      </c>
      <c r="E330" s="82"/>
      <c r="F330" s="83">
        <v>3</v>
      </c>
      <c r="G330" s="84"/>
      <c r="H330" s="84"/>
    </row>
    <row r="331" spans="1:8">
      <c r="A331" s="85"/>
      <c r="B331" s="86"/>
      <c r="C331" s="86"/>
      <c r="D331" s="86" t="s">
        <v>98</v>
      </c>
      <c r="E331" s="86"/>
      <c r="F331" s="87">
        <v>15</v>
      </c>
      <c r="G331" s="88"/>
      <c r="H331" s="88"/>
    </row>
    <row r="332" spans="1:8">
      <c r="A332" s="77">
        <v>73</v>
      </c>
      <c r="B332" s="78" t="s">
        <v>86</v>
      </c>
      <c r="C332" s="78" t="s">
        <v>2089</v>
      </c>
      <c r="D332" s="78" t="s">
        <v>2090</v>
      </c>
      <c r="E332" s="78" t="s">
        <v>156</v>
      </c>
      <c r="F332" s="79">
        <v>159.19999999999999</v>
      </c>
      <c r="G332" s="80"/>
      <c r="H332" s="80">
        <f>G332*F332</f>
        <v>0</v>
      </c>
    </row>
    <row r="333" spans="1:8" ht="30.6">
      <c r="A333" s="81"/>
      <c r="B333" s="82"/>
      <c r="C333" s="82"/>
      <c r="D333" s="82" t="s">
        <v>2034</v>
      </c>
      <c r="E333" s="82"/>
      <c r="F333" s="83"/>
      <c r="G333" s="84"/>
      <c r="H333" s="84"/>
    </row>
    <row r="334" spans="1:8">
      <c r="A334" s="81"/>
      <c r="B334" s="82"/>
      <c r="C334" s="82"/>
      <c r="D334" s="82" t="s">
        <v>2035</v>
      </c>
      <c r="E334" s="82"/>
      <c r="F334" s="83"/>
      <c r="G334" s="84"/>
      <c r="H334" s="84"/>
    </row>
    <row r="335" spans="1:8" ht="20.399999999999999">
      <c r="A335" s="81"/>
      <c r="B335" s="82"/>
      <c r="C335" s="82"/>
      <c r="D335" s="82" t="s">
        <v>2036</v>
      </c>
      <c r="E335" s="82"/>
      <c r="F335" s="83"/>
      <c r="G335" s="84"/>
      <c r="H335" s="84"/>
    </row>
    <row r="336" spans="1:8" ht="30.6">
      <c r="A336" s="81"/>
      <c r="B336" s="82"/>
      <c r="C336" s="82"/>
      <c r="D336" s="82" t="s">
        <v>2037</v>
      </c>
      <c r="E336" s="82"/>
      <c r="F336" s="83"/>
      <c r="G336" s="84"/>
      <c r="H336" s="84"/>
    </row>
    <row r="337" spans="1:8" ht="20.399999999999999">
      <c r="A337" s="81"/>
      <c r="B337" s="82"/>
      <c r="C337" s="82"/>
      <c r="D337" s="82" t="s">
        <v>2038</v>
      </c>
      <c r="E337" s="82"/>
      <c r="F337" s="83"/>
      <c r="G337" s="84"/>
      <c r="H337" s="84"/>
    </row>
    <row r="338" spans="1:8">
      <c r="A338" s="81"/>
      <c r="B338" s="82"/>
      <c r="C338" s="82"/>
      <c r="D338" s="82" t="s">
        <v>2039</v>
      </c>
      <c r="E338" s="82"/>
      <c r="F338" s="83"/>
      <c r="G338" s="84"/>
      <c r="H338" s="84"/>
    </row>
    <row r="339" spans="1:8" ht="20.399999999999999">
      <c r="A339" s="81"/>
      <c r="B339" s="82"/>
      <c r="C339" s="82"/>
      <c r="D339" s="82" t="s">
        <v>2077</v>
      </c>
      <c r="E339" s="82"/>
      <c r="F339" s="83"/>
      <c r="G339" s="84"/>
      <c r="H339" s="84"/>
    </row>
    <row r="340" spans="1:8">
      <c r="A340" s="81"/>
      <c r="B340" s="82"/>
      <c r="C340" s="82"/>
      <c r="D340" s="82" t="s">
        <v>2091</v>
      </c>
      <c r="E340" s="82"/>
      <c r="F340" s="83">
        <v>120</v>
      </c>
      <c r="G340" s="84"/>
      <c r="H340" s="84"/>
    </row>
    <row r="341" spans="1:8">
      <c r="A341" s="81"/>
      <c r="B341" s="82"/>
      <c r="C341" s="82"/>
      <c r="D341" s="82" t="s">
        <v>2092</v>
      </c>
      <c r="E341" s="82"/>
      <c r="F341" s="83">
        <v>35</v>
      </c>
      <c r="G341" s="84"/>
      <c r="H341" s="84"/>
    </row>
    <row r="342" spans="1:8">
      <c r="A342" s="81"/>
      <c r="B342" s="82"/>
      <c r="C342" s="82"/>
      <c r="D342" s="82" t="s">
        <v>2093</v>
      </c>
      <c r="E342" s="82"/>
      <c r="F342" s="83">
        <v>3</v>
      </c>
      <c r="G342" s="84"/>
      <c r="H342" s="84"/>
    </row>
    <row r="343" spans="1:8">
      <c r="A343" s="81"/>
      <c r="B343" s="82"/>
      <c r="C343" s="82"/>
      <c r="D343" s="82" t="s">
        <v>2094</v>
      </c>
      <c r="E343" s="82"/>
      <c r="F343" s="83">
        <v>0.2</v>
      </c>
      <c r="G343" s="84"/>
      <c r="H343" s="84"/>
    </row>
    <row r="344" spans="1:8">
      <c r="A344" s="81"/>
      <c r="B344" s="82"/>
      <c r="C344" s="82"/>
      <c r="D344" s="82" t="s">
        <v>2095</v>
      </c>
      <c r="E344" s="82"/>
      <c r="F344" s="83">
        <v>1</v>
      </c>
      <c r="G344" s="84"/>
      <c r="H344" s="84"/>
    </row>
    <row r="345" spans="1:8">
      <c r="A345" s="85"/>
      <c r="B345" s="86"/>
      <c r="C345" s="86"/>
      <c r="D345" s="86" t="s">
        <v>98</v>
      </c>
      <c r="E345" s="86"/>
      <c r="F345" s="87">
        <v>159.19999999999999</v>
      </c>
      <c r="G345" s="88"/>
      <c r="H345" s="88"/>
    </row>
    <row r="346" spans="1:8">
      <c r="A346" s="89">
        <v>74</v>
      </c>
      <c r="B346" s="90"/>
      <c r="C346" s="90" t="s">
        <v>2096</v>
      </c>
      <c r="D346" s="90" t="s">
        <v>2097</v>
      </c>
      <c r="E346" s="90" t="s">
        <v>156</v>
      </c>
      <c r="F346" s="91">
        <v>191.04</v>
      </c>
      <c r="G346" s="92"/>
      <c r="H346" s="92">
        <f>G346*F346</f>
        <v>0</v>
      </c>
    </row>
    <row r="347" spans="1:8" ht="20.399999999999999">
      <c r="A347" s="81"/>
      <c r="B347" s="82"/>
      <c r="C347" s="82"/>
      <c r="D347" s="82" t="s">
        <v>2098</v>
      </c>
      <c r="E347" s="82"/>
      <c r="F347" s="83"/>
      <c r="G347" s="84"/>
      <c r="H347" s="84"/>
    </row>
    <row r="348" spans="1:8">
      <c r="A348" s="81"/>
      <c r="B348" s="82"/>
      <c r="C348" s="82"/>
      <c r="D348" s="82" t="s">
        <v>2091</v>
      </c>
      <c r="E348" s="82"/>
      <c r="F348" s="83">
        <v>120</v>
      </c>
      <c r="G348" s="84"/>
      <c r="H348" s="84"/>
    </row>
    <row r="349" spans="1:8">
      <c r="A349" s="81"/>
      <c r="B349" s="82"/>
      <c r="C349" s="82"/>
      <c r="D349" s="82" t="s">
        <v>2092</v>
      </c>
      <c r="E349" s="82"/>
      <c r="F349" s="83">
        <v>35</v>
      </c>
      <c r="G349" s="84"/>
      <c r="H349" s="84"/>
    </row>
    <row r="350" spans="1:8">
      <c r="A350" s="81"/>
      <c r="B350" s="82"/>
      <c r="C350" s="82"/>
      <c r="D350" s="82" t="s">
        <v>2093</v>
      </c>
      <c r="E350" s="82"/>
      <c r="F350" s="83">
        <v>3</v>
      </c>
      <c r="G350" s="84"/>
      <c r="H350" s="84"/>
    </row>
    <row r="351" spans="1:8">
      <c r="A351" s="81"/>
      <c r="B351" s="82"/>
      <c r="C351" s="82"/>
      <c r="D351" s="82" t="s">
        <v>2094</v>
      </c>
      <c r="E351" s="82"/>
      <c r="F351" s="83">
        <v>0.2</v>
      </c>
      <c r="G351" s="84"/>
      <c r="H351" s="84"/>
    </row>
    <row r="352" spans="1:8">
      <c r="A352" s="81"/>
      <c r="B352" s="82"/>
      <c r="C352" s="82"/>
      <c r="D352" s="82" t="s">
        <v>2095</v>
      </c>
      <c r="E352" s="82"/>
      <c r="F352" s="83">
        <v>1</v>
      </c>
      <c r="G352" s="84"/>
      <c r="H352" s="84"/>
    </row>
    <row r="353" spans="1:8">
      <c r="A353" s="85"/>
      <c r="B353" s="86"/>
      <c r="C353" s="86"/>
      <c r="D353" s="86" t="s">
        <v>98</v>
      </c>
      <c r="E353" s="86"/>
      <c r="F353" s="87">
        <v>159.19999999999999</v>
      </c>
      <c r="G353" s="88"/>
      <c r="H353" s="88"/>
    </row>
    <row r="354" spans="1:8">
      <c r="A354" s="89">
        <v>75</v>
      </c>
      <c r="B354" s="90"/>
      <c r="C354" s="90" t="s">
        <v>2099</v>
      </c>
      <c r="D354" s="90" t="s">
        <v>2100</v>
      </c>
      <c r="E354" s="90" t="s">
        <v>315</v>
      </c>
      <c r="F354" s="91">
        <v>10</v>
      </c>
      <c r="G354" s="92"/>
      <c r="H354" s="92">
        <f>G354*F354</f>
        <v>0</v>
      </c>
    </row>
    <row r="355" spans="1:8">
      <c r="A355" s="81"/>
      <c r="B355" s="82"/>
      <c r="C355" s="82"/>
      <c r="D355" s="82" t="s">
        <v>2101</v>
      </c>
      <c r="E355" s="82"/>
      <c r="F355" s="83">
        <v>9</v>
      </c>
      <c r="G355" s="84"/>
      <c r="H355" s="84"/>
    </row>
    <row r="356" spans="1:8">
      <c r="A356" s="81"/>
      <c r="B356" s="82"/>
      <c r="C356" s="82"/>
      <c r="D356" s="82" t="s">
        <v>2102</v>
      </c>
      <c r="E356" s="82"/>
      <c r="F356" s="83">
        <v>1</v>
      </c>
      <c r="G356" s="84"/>
      <c r="H356" s="84"/>
    </row>
    <row r="357" spans="1:8">
      <c r="A357" s="85"/>
      <c r="B357" s="86"/>
      <c r="C357" s="86"/>
      <c r="D357" s="86" t="s">
        <v>98</v>
      </c>
      <c r="E357" s="86"/>
      <c r="F357" s="87">
        <v>10</v>
      </c>
      <c r="G357" s="88"/>
      <c r="H357" s="88"/>
    </row>
    <row r="358" spans="1:8">
      <c r="A358" s="77">
        <v>76</v>
      </c>
      <c r="B358" s="78" t="s">
        <v>86</v>
      </c>
      <c r="C358" s="78" t="s">
        <v>2103</v>
      </c>
      <c r="D358" s="78" t="s">
        <v>2104</v>
      </c>
      <c r="E358" s="78" t="s">
        <v>156</v>
      </c>
      <c r="F358" s="79">
        <v>7.7</v>
      </c>
      <c r="G358" s="80"/>
      <c r="H358" s="80">
        <f>G358*F358</f>
        <v>0</v>
      </c>
    </row>
    <row r="359" spans="1:8" ht="30.6">
      <c r="A359" s="81"/>
      <c r="B359" s="82"/>
      <c r="C359" s="82"/>
      <c r="D359" s="82" t="s">
        <v>2034</v>
      </c>
      <c r="E359" s="82"/>
      <c r="F359" s="83"/>
      <c r="G359" s="84"/>
      <c r="H359" s="84"/>
    </row>
    <row r="360" spans="1:8">
      <c r="A360" s="81"/>
      <c r="B360" s="82"/>
      <c r="C360" s="82"/>
      <c r="D360" s="82" t="s">
        <v>2035</v>
      </c>
      <c r="E360" s="82"/>
      <c r="F360" s="83"/>
      <c r="G360" s="84"/>
      <c r="H360" s="84"/>
    </row>
    <row r="361" spans="1:8" ht="20.399999999999999">
      <c r="A361" s="81"/>
      <c r="B361" s="82"/>
      <c r="C361" s="82"/>
      <c r="D361" s="82" t="s">
        <v>2036</v>
      </c>
      <c r="E361" s="82"/>
      <c r="F361" s="83"/>
      <c r="G361" s="84"/>
      <c r="H361" s="84"/>
    </row>
    <row r="362" spans="1:8" ht="30.6">
      <c r="A362" s="81"/>
      <c r="B362" s="82"/>
      <c r="C362" s="82"/>
      <c r="D362" s="82" t="s">
        <v>2037</v>
      </c>
      <c r="E362" s="82"/>
      <c r="F362" s="83"/>
      <c r="G362" s="84"/>
      <c r="H362" s="84"/>
    </row>
    <row r="363" spans="1:8" ht="20.399999999999999">
      <c r="A363" s="81"/>
      <c r="B363" s="82"/>
      <c r="C363" s="82"/>
      <c r="D363" s="82" t="s">
        <v>2038</v>
      </c>
      <c r="E363" s="82"/>
      <c r="F363" s="83"/>
      <c r="G363" s="84"/>
      <c r="H363" s="84"/>
    </row>
    <row r="364" spans="1:8">
      <c r="A364" s="81"/>
      <c r="B364" s="82"/>
      <c r="C364" s="82"/>
      <c r="D364" s="82" t="s">
        <v>2039</v>
      </c>
      <c r="E364" s="82"/>
      <c r="F364" s="83"/>
      <c r="G364" s="84"/>
      <c r="H364" s="84"/>
    </row>
    <row r="365" spans="1:8" ht="20.399999999999999">
      <c r="A365" s="81"/>
      <c r="B365" s="82"/>
      <c r="C365" s="82"/>
      <c r="D365" s="82" t="s">
        <v>2077</v>
      </c>
      <c r="E365" s="82"/>
      <c r="F365" s="83"/>
      <c r="G365" s="84"/>
      <c r="H365" s="84"/>
    </row>
    <row r="366" spans="1:8">
      <c r="A366" s="81"/>
      <c r="B366" s="82"/>
      <c r="C366" s="82"/>
      <c r="D366" s="82" t="s">
        <v>2105</v>
      </c>
      <c r="E366" s="82"/>
      <c r="F366" s="83">
        <v>0.2</v>
      </c>
      <c r="G366" s="84"/>
      <c r="H366" s="84"/>
    </row>
    <row r="367" spans="1:8">
      <c r="A367" s="81"/>
      <c r="B367" s="82"/>
      <c r="C367" s="82"/>
      <c r="D367" s="82" t="s">
        <v>2106</v>
      </c>
      <c r="E367" s="82"/>
      <c r="F367" s="83">
        <v>2</v>
      </c>
      <c r="G367" s="84"/>
      <c r="H367" s="84"/>
    </row>
    <row r="368" spans="1:8">
      <c r="A368" s="81"/>
      <c r="B368" s="82"/>
      <c r="C368" s="82"/>
      <c r="D368" s="82" t="s">
        <v>2107</v>
      </c>
      <c r="E368" s="82"/>
      <c r="F368" s="83">
        <v>0.9</v>
      </c>
      <c r="G368" s="84"/>
      <c r="H368" s="84"/>
    </row>
    <row r="369" spans="1:8">
      <c r="A369" s="81"/>
      <c r="B369" s="82"/>
      <c r="C369" s="82"/>
      <c r="D369" s="82" t="s">
        <v>2108</v>
      </c>
      <c r="E369" s="82"/>
      <c r="F369" s="83">
        <v>4.5999999999999996</v>
      </c>
      <c r="G369" s="84"/>
      <c r="H369" s="84"/>
    </row>
    <row r="370" spans="1:8">
      <c r="A370" s="85"/>
      <c r="B370" s="86"/>
      <c r="C370" s="86"/>
      <c r="D370" s="86" t="s">
        <v>98</v>
      </c>
      <c r="E370" s="86"/>
      <c r="F370" s="87">
        <v>7.7</v>
      </c>
      <c r="G370" s="88"/>
      <c r="H370" s="88"/>
    </row>
    <row r="371" spans="1:8">
      <c r="A371" s="89">
        <v>77</v>
      </c>
      <c r="B371" s="90"/>
      <c r="C371" s="90" t="s">
        <v>2109</v>
      </c>
      <c r="D371" s="90" t="s">
        <v>2110</v>
      </c>
      <c r="E371" s="90" t="s">
        <v>156</v>
      </c>
      <c r="F371" s="91">
        <v>9.24</v>
      </c>
      <c r="G371" s="92"/>
      <c r="H371" s="92">
        <f>G371*F371</f>
        <v>0</v>
      </c>
    </row>
    <row r="372" spans="1:8" ht="20.399999999999999">
      <c r="A372" s="81"/>
      <c r="B372" s="82"/>
      <c r="C372" s="82"/>
      <c r="D372" s="82" t="s">
        <v>2111</v>
      </c>
      <c r="E372" s="82"/>
      <c r="F372" s="83"/>
      <c r="G372" s="84"/>
      <c r="H372" s="84"/>
    </row>
    <row r="373" spans="1:8">
      <c r="A373" s="81"/>
      <c r="B373" s="82"/>
      <c r="C373" s="82"/>
      <c r="D373" s="82" t="s">
        <v>2105</v>
      </c>
      <c r="E373" s="82"/>
      <c r="F373" s="83">
        <v>0.2</v>
      </c>
      <c r="G373" s="84"/>
      <c r="H373" s="84"/>
    </row>
    <row r="374" spans="1:8">
      <c r="A374" s="81"/>
      <c r="B374" s="82"/>
      <c r="C374" s="82"/>
      <c r="D374" s="82" t="s">
        <v>2106</v>
      </c>
      <c r="E374" s="82"/>
      <c r="F374" s="83">
        <v>2</v>
      </c>
      <c r="G374" s="84"/>
      <c r="H374" s="84"/>
    </row>
    <row r="375" spans="1:8">
      <c r="A375" s="81"/>
      <c r="B375" s="82"/>
      <c r="C375" s="82"/>
      <c r="D375" s="82" t="s">
        <v>2107</v>
      </c>
      <c r="E375" s="82"/>
      <c r="F375" s="83">
        <v>0.9</v>
      </c>
      <c r="G375" s="84"/>
      <c r="H375" s="84"/>
    </row>
    <row r="376" spans="1:8">
      <c r="A376" s="81"/>
      <c r="B376" s="82"/>
      <c r="C376" s="82"/>
      <c r="D376" s="82" t="s">
        <v>2108</v>
      </c>
      <c r="E376" s="82"/>
      <c r="F376" s="83">
        <v>4.5999999999999996</v>
      </c>
      <c r="G376" s="84"/>
      <c r="H376" s="84"/>
    </row>
    <row r="377" spans="1:8">
      <c r="A377" s="85"/>
      <c r="B377" s="86"/>
      <c r="C377" s="86"/>
      <c r="D377" s="86" t="s">
        <v>98</v>
      </c>
      <c r="E377" s="86"/>
      <c r="F377" s="87">
        <v>7.7</v>
      </c>
      <c r="G377" s="88"/>
      <c r="H377" s="88"/>
    </row>
    <row r="378" spans="1:8">
      <c r="A378" s="89">
        <v>78</v>
      </c>
      <c r="B378" s="90"/>
      <c r="C378" s="90" t="s">
        <v>2112</v>
      </c>
      <c r="D378" s="90" t="s">
        <v>2113</v>
      </c>
      <c r="E378" s="90" t="s">
        <v>315</v>
      </c>
      <c r="F378" s="91">
        <v>100</v>
      </c>
      <c r="G378" s="92"/>
      <c r="H378" s="92">
        <f>G378*F378</f>
        <v>0</v>
      </c>
    </row>
    <row r="379" spans="1:8">
      <c r="A379" s="81"/>
      <c r="B379" s="82"/>
      <c r="C379" s="82"/>
      <c r="D379" s="82" t="s">
        <v>2114</v>
      </c>
      <c r="E379" s="82"/>
      <c r="F379" s="83">
        <v>95</v>
      </c>
      <c r="G379" s="84"/>
      <c r="H379" s="84"/>
    </row>
    <row r="380" spans="1:8">
      <c r="A380" s="81"/>
      <c r="B380" s="82"/>
      <c r="C380" s="82"/>
      <c r="D380" s="82" t="s">
        <v>2115</v>
      </c>
      <c r="E380" s="82"/>
      <c r="F380" s="83">
        <v>5</v>
      </c>
      <c r="G380" s="84"/>
      <c r="H380" s="84"/>
    </row>
    <row r="381" spans="1:8">
      <c r="A381" s="85"/>
      <c r="B381" s="86"/>
      <c r="C381" s="86"/>
      <c r="D381" s="86" t="s">
        <v>98</v>
      </c>
      <c r="E381" s="86"/>
      <c r="F381" s="87">
        <v>100</v>
      </c>
      <c r="G381" s="88"/>
      <c r="H381" s="88"/>
    </row>
    <row r="382" spans="1:8">
      <c r="A382" s="77">
        <v>79</v>
      </c>
      <c r="B382" s="78" t="s">
        <v>86</v>
      </c>
      <c r="C382" s="78" t="s">
        <v>2116</v>
      </c>
      <c r="D382" s="78" t="s">
        <v>2117</v>
      </c>
      <c r="E382" s="78" t="s">
        <v>350</v>
      </c>
      <c r="F382" s="79">
        <v>1</v>
      </c>
      <c r="G382" s="80"/>
      <c r="H382" s="80">
        <f>G382*F382</f>
        <v>0</v>
      </c>
    </row>
    <row r="383" spans="1:8">
      <c r="A383" s="89">
        <v>80</v>
      </c>
      <c r="B383" s="90"/>
      <c r="C383" s="90" t="s">
        <v>2118</v>
      </c>
      <c r="D383" s="90" t="s">
        <v>2119</v>
      </c>
      <c r="E383" s="90" t="s">
        <v>315</v>
      </c>
      <c r="F383" s="91">
        <v>1</v>
      </c>
      <c r="G383" s="92"/>
      <c r="H383" s="92">
        <f>G383*F383</f>
        <v>0</v>
      </c>
    </row>
    <row r="384" spans="1:8" ht="30.6">
      <c r="A384" s="81"/>
      <c r="B384" s="82"/>
      <c r="C384" s="82"/>
      <c r="D384" s="82" t="s">
        <v>2120</v>
      </c>
      <c r="E384" s="82"/>
      <c r="F384" s="83"/>
      <c r="G384" s="84"/>
      <c r="H384" s="84"/>
    </row>
    <row r="385" spans="1:8">
      <c r="A385" s="81"/>
      <c r="B385" s="82"/>
      <c r="C385" s="82"/>
      <c r="D385" s="82" t="s">
        <v>2121</v>
      </c>
      <c r="E385" s="82"/>
      <c r="F385" s="83"/>
      <c r="G385" s="84"/>
      <c r="H385" s="84"/>
    </row>
    <row r="386" spans="1:8">
      <c r="A386" s="81"/>
      <c r="B386" s="82"/>
      <c r="C386" s="82"/>
      <c r="D386" s="82" t="s">
        <v>2122</v>
      </c>
      <c r="E386" s="82"/>
      <c r="F386" s="83"/>
      <c r="G386" s="84"/>
      <c r="H386" s="84"/>
    </row>
    <row r="387" spans="1:8">
      <c r="A387" s="81"/>
      <c r="B387" s="82"/>
      <c r="C387" s="82"/>
      <c r="D387" s="82" t="s">
        <v>2123</v>
      </c>
      <c r="E387" s="82"/>
      <c r="F387" s="83"/>
      <c r="G387" s="84"/>
      <c r="H387" s="84"/>
    </row>
    <row r="388" spans="1:8">
      <c r="A388" s="81"/>
      <c r="B388" s="82"/>
      <c r="C388" s="82"/>
      <c r="D388" s="82" t="s">
        <v>2124</v>
      </c>
      <c r="E388" s="82"/>
      <c r="F388" s="83">
        <v>1</v>
      </c>
      <c r="G388" s="84"/>
      <c r="H388" s="84"/>
    </row>
    <row r="389" spans="1:8">
      <c r="A389" s="85"/>
      <c r="B389" s="86"/>
      <c r="C389" s="86"/>
      <c r="D389" s="86" t="s">
        <v>98</v>
      </c>
      <c r="E389" s="86"/>
      <c r="F389" s="87">
        <v>1</v>
      </c>
      <c r="G389" s="88"/>
      <c r="H389" s="88"/>
    </row>
    <row r="390" spans="1:8">
      <c r="A390" s="77">
        <v>81</v>
      </c>
      <c r="B390" s="78" t="s">
        <v>86</v>
      </c>
      <c r="C390" s="78" t="s">
        <v>2125</v>
      </c>
      <c r="D390" s="78" t="s">
        <v>2126</v>
      </c>
      <c r="E390" s="78" t="s">
        <v>315</v>
      </c>
      <c r="F390" s="79">
        <v>2</v>
      </c>
      <c r="G390" s="80"/>
      <c r="H390" s="80">
        <f>G390*F390</f>
        <v>0</v>
      </c>
    </row>
    <row r="391" spans="1:8">
      <c r="A391" s="81"/>
      <c r="B391" s="82"/>
      <c r="C391" s="82"/>
      <c r="D391" s="82" t="s">
        <v>2127</v>
      </c>
      <c r="E391" s="82"/>
      <c r="F391" s="83"/>
      <c r="G391" s="84"/>
      <c r="H391" s="84"/>
    </row>
    <row r="392" spans="1:8">
      <c r="A392" s="81"/>
      <c r="B392" s="82"/>
      <c r="C392" s="82"/>
      <c r="D392" s="82" t="s">
        <v>2128</v>
      </c>
      <c r="E392" s="82"/>
      <c r="F392" s="83">
        <v>1</v>
      </c>
      <c r="G392" s="84"/>
      <c r="H392" s="84"/>
    </row>
    <row r="393" spans="1:8">
      <c r="A393" s="81"/>
      <c r="B393" s="82"/>
      <c r="C393" s="82"/>
      <c r="D393" s="82" t="s">
        <v>2129</v>
      </c>
      <c r="E393" s="82"/>
      <c r="F393" s="83">
        <v>1</v>
      </c>
      <c r="G393" s="84"/>
      <c r="H393" s="84"/>
    </row>
    <row r="394" spans="1:8">
      <c r="A394" s="85"/>
      <c r="B394" s="86"/>
      <c r="C394" s="86"/>
      <c r="D394" s="86" t="s">
        <v>98</v>
      </c>
      <c r="E394" s="86"/>
      <c r="F394" s="87">
        <v>2</v>
      </c>
      <c r="G394" s="88"/>
      <c r="H394" s="88"/>
    </row>
    <row r="395" spans="1:8">
      <c r="A395" s="89">
        <v>82</v>
      </c>
      <c r="B395" s="90"/>
      <c r="C395" s="90" t="s">
        <v>2130</v>
      </c>
      <c r="D395" s="90" t="s">
        <v>2131</v>
      </c>
      <c r="E395" s="90" t="s">
        <v>350</v>
      </c>
      <c r="F395" s="91">
        <v>2</v>
      </c>
      <c r="G395" s="92"/>
      <c r="H395" s="92">
        <f>G395*F395</f>
        <v>0</v>
      </c>
    </row>
    <row r="396" spans="1:8">
      <c r="A396" s="81"/>
      <c r="B396" s="82"/>
      <c r="C396" s="82"/>
      <c r="D396" s="82" t="s">
        <v>2132</v>
      </c>
      <c r="E396" s="82"/>
      <c r="F396" s="83"/>
      <c r="G396" s="84"/>
      <c r="H396" s="84"/>
    </row>
    <row r="397" spans="1:8">
      <c r="A397" s="81"/>
      <c r="B397" s="82"/>
      <c r="C397" s="82"/>
      <c r="D397" s="82" t="s">
        <v>2128</v>
      </c>
      <c r="E397" s="82"/>
      <c r="F397" s="83">
        <v>1</v>
      </c>
      <c r="G397" s="84"/>
      <c r="H397" s="84"/>
    </row>
    <row r="398" spans="1:8">
      <c r="A398" s="81"/>
      <c r="B398" s="82"/>
      <c r="C398" s="82"/>
      <c r="D398" s="82" t="s">
        <v>2129</v>
      </c>
      <c r="E398" s="82"/>
      <c r="F398" s="83">
        <v>1</v>
      </c>
      <c r="G398" s="84"/>
      <c r="H398" s="84"/>
    </row>
    <row r="399" spans="1:8">
      <c r="A399" s="85"/>
      <c r="B399" s="86"/>
      <c r="C399" s="86"/>
      <c r="D399" s="86" t="s">
        <v>98</v>
      </c>
      <c r="E399" s="86"/>
      <c r="F399" s="87">
        <v>2</v>
      </c>
      <c r="G399" s="88"/>
      <c r="H399" s="88"/>
    </row>
    <row r="400" spans="1:8">
      <c r="A400" s="77">
        <v>83</v>
      </c>
      <c r="B400" s="78" t="s">
        <v>86</v>
      </c>
      <c r="C400" s="78" t="s">
        <v>2133</v>
      </c>
      <c r="D400" s="78" t="s">
        <v>2134</v>
      </c>
      <c r="E400" s="78" t="s">
        <v>350</v>
      </c>
      <c r="F400" s="79">
        <v>2</v>
      </c>
      <c r="G400" s="80"/>
      <c r="H400" s="80">
        <f>G400*F400</f>
        <v>0</v>
      </c>
    </row>
    <row r="401" spans="1:8" ht="20.399999999999999">
      <c r="A401" s="81"/>
      <c r="B401" s="82"/>
      <c r="C401" s="82"/>
      <c r="D401" s="82" t="s">
        <v>2135</v>
      </c>
      <c r="E401" s="82"/>
      <c r="F401" s="83"/>
      <c r="G401" s="84"/>
      <c r="H401" s="84"/>
    </row>
    <row r="402" spans="1:8">
      <c r="A402" s="81"/>
      <c r="B402" s="82"/>
      <c r="C402" s="82"/>
      <c r="D402" s="82" t="s">
        <v>2136</v>
      </c>
      <c r="E402" s="82"/>
      <c r="F402" s="83">
        <v>1</v>
      </c>
      <c r="G402" s="84"/>
      <c r="H402" s="84"/>
    </row>
    <row r="403" spans="1:8">
      <c r="A403" s="81"/>
      <c r="B403" s="82"/>
      <c r="C403" s="82"/>
      <c r="D403" s="82" t="s">
        <v>2137</v>
      </c>
      <c r="E403" s="82"/>
      <c r="F403" s="83">
        <v>1</v>
      </c>
      <c r="G403" s="84"/>
      <c r="H403" s="84"/>
    </row>
    <row r="404" spans="1:8">
      <c r="A404" s="85"/>
      <c r="B404" s="86"/>
      <c r="C404" s="86"/>
      <c r="D404" s="86" t="s">
        <v>98</v>
      </c>
      <c r="E404" s="86"/>
      <c r="F404" s="87">
        <v>2</v>
      </c>
      <c r="G404" s="88"/>
      <c r="H404" s="88"/>
    </row>
    <row r="405" spans="1:8">
      <c r="A405" s="89">
        <v>84</v>
      </c>
      <c r="B405" s="90"/>
      <c r="C405" s="90" t="s">
        <v>2138</v>
      </c>
      <c r="D405" s="90" t="s">
        <v>2134</v>
      </c>
      <c r="E405" s="90" t="s">
        <v>350</v>
      </c>
      <c r="F405" s="91">
        <v>2</v>
      </c>
      <c r="G405" s="92"/>
      <c r="H405" s="92">
        <f>G405*F405</f>
        <v>0</v>
      </c>
    </row>
    <row r="406" spans="1:8" ht="20.399999999999999">
      <c r="A406" s="81"/>
      <c r="B406" s="82"/>
      <c r="C406" s="82"/>
      <c r="D406" s="82" t="s">
        <v>2139</v>
      </c>
      <c r="E406" s="82"/>
      <c r="F406" s="83"/>
      <c r="G406" s="84"/>
      <c r="H406" s="84"/>
    </row>
    <row r="407" spans="1:8">
      <c r="A407" s="81"/>
      <c r="B407" s="82"/>
      <c r="C407" s="82"/>
      <c r="D407" s="82" t="s">
        <v>2140</v>
      </c>
      <c r="E407" s="82"/>
      <c r="F407" s="83">
        <v>1</v>
      </c>
      <c r="G407" s="84"/>
      <c r="H407" s="84"/>
    </row>
    <row r="408" spans="1:8">
      <c r="A408" s="81"/>
      <c r="B408" s="82"/>
      <c r="C408" s="82"/>
      <c r="D408" s="82" t="s">
        <v>2141</v>
      </c>
      <c r="E408" s="82"/>
      <c r="F408" s="83">
        <v>1</v>
      </c>
      <c r="G408" s="84"/>
      <c r="H408" s="84"/>
    </row>
    <row r="409" spans="1:8">
      <c r="A409" s="85"/>
      <c r="B409" s="86"/>
      <c r="C409" s="86"/>
      <c r="D409" s="86" t="s">
        <v>98</v>
      </c>
      <c r="E409" s="86"/>
      <c r="F409" s="87">
        <v>2</v>
      </c>
      <c r="G409" s="88"/>
      <c r="H409" s="88"/>
    </row>
    <row r="410" spans="1:8">
      <c r="A410" s="77">
        <v>85</v>
      </c>
      <c r="B410" s="78" t="s">
        <v>86</v>
      </c>
      <c r="C410" s="78" t="s">
        <v>2142</v>
      </c>
      <c r="D410" s="78" t="s">
        <v>2143</v>
      </c>
      <c r="E410" s="78" t="s">
        <v>350</v>
      </c>
      <c r="F410" s="79">
        <v>2</v>
      </c>
      <c r="G410" s="80"/>
      <c r="H410" s="80">
        <f>G410*F410</f>
        <v>0</v>
      </c>
    </row>
    <row r="411" spans="1:8">
      <c r="A411" s="81"/>
      <c r="B411" s="82"/>
      <c r="C411" s="82"/>
      <c r="D411" s="82" t="s">
        <v>2144</v>
      </c>
      <c r="E411" s="82"/>
      <c r="F411" s="83">
        <v>1</v>
      </c>
      <c r="G411" s="84"/>
      <c r="H411" s="84"/>
    </row>
    <row r="412" spans="1:8">
      <c r="A412" s="81"/>
      <c r="B412" s="82"/>
      <c r="C412" s="82"/>
      <c r="D412" s="82" t="s">
        <v>2145</v>
      </c>
      <c r="E412" s="82"/>
      <c r="F412" s="83">
        <v>1</v>
      </c>
      <c r="G412" s="84"/>
      <c r="H412" s="84"/>
    </row>
    <row r="413" spans="1:8">
      <c r="A413" s="85"/>
      <c r="B413" s="86"/>
      <c r="C413" s="86"/>
      <c r="D413" s="86" t="s">
        <v>98</v>
      </c>
      <c r="E413" s="86"/>
      <c r="F413" s="87">
        <v>2</v>
      </c>
      <c r="G413" s="88"/>
      <c r="H413" s="88"/>
    </row>
    <row r="414" spans="1:8">
      <c r="A414" s="77">
        <v>86</v>
      </c>
      <c r="B414" s="78" t="s">
        <v>86</v>
      </c>
      <c r="C414" s="78" t="s">
        <v>2146</v>
      </c>
      <c r="D414" s="78" t="s">
        <v>2147</v>
      </c>
      <c r="E414" s="78" t="s">
        <v>350</v>
      </c>
      <c r="F414" s="79">
        <v>2</v>
      </c>
      <c r="G414" s="80"/>
      <c r="H414" s="80">
        <f>G414*F414</f>
        <v>0</v>
      </c>
    </row>
    <row r="415" spans="1:8">
      <c r="A415" s="81"/>
      <c r="B415" s="82"/>
      <c r="C415" s="82"/>
      <c r="D415" s="82" t="s">
        <v>2148</v>
      </c>
      <c r="E415" s="82"/>
      <c r="F415" s="83">
        <v>1</v>
      </c>
      <c r="G415" s="84"/>
      <c r="H415" s="84"/>
    </row>
    <row r="416" spans="1:8">
      <c r="A416" s="81"/>
      <c r="B416" s="82"/>
      <c r="C416" s="82"/>
      <c r="D416" s="82" t="s">
        <v>2149</v>
      </c>
      <c r="E416" s="82"/>
      <c r="F416" s="83">
        <v>1</v>
      </c>
      <c r="G416" s="84"/>
      <c r="H416" s="84"/>
    </row>
    <row r="417" spans="1:8">
      <c r="A417" s="85"/>
      <c r="B417" s="86"/>
      <c r="C417" s="86"/>
      <c r="D417" s="86" t="s">
        <v>98</v>
      </c>
      <c r="E417" s="86"/>
      <c r="F417" s="87">
        <v>2</v>
      </c>
      <c r="G417" s="88"/>
      <c r="H417" s="88"/>
    </row>
    <row r="418" spans="1:8">
      <c r="A418" s="77">
        <v>87</v>
      </c>
      <c r="B418" s="78" t="s">
        <v>86</v>
      </c>
      <c r="C418" s="78" t="s">
        <v>2150</v>
      </c>
      <c r="D418" s="78" t="s">
        <v>2151</v>
      </c>
      <c r="E418" s="78" t="s">
        <v>350</v>
      </c>
      <c r="F418" s="79">
        <v>2</v>
      </c>
      <c r="G418" s="80"/>
      <c r="H418" s="80">
        <f>G418*F418</f>
        <v>0</v>
      </c>
    </row>
    <row r="419" spans="1:8">
      <c r="A419" s="81"/>
      <c r="B419" s="82"/>
      <c r="C419" s="82"/>
      <c r="D419" s="82" t="s">
        <v>2152</v>
      </c>
      <c r="E419" s="82"/>
      <c r="F419" s="83">
        <v>1</v>
      </c>
      <c r="G419" s="84"/>
      <c r="H419" s="84"/>
    </row>
    <row r="420" spans="1:8">
      <c r="A420" s="81"/>
      <c r="B420" s="82"/>
      <c r="C420" s="82"/>
      <c r="D420" s="82" t="s">
        <v>2153</v>
      </c>
      <c r="E420" s="82"/>
      <c r="F420" s="83">
        <v>1</v>
      </c>
      <c r="G420" s="84"/>
      <c r="H420" s="84"/>
    </row>
    <row r="421" spans="1:8">
      <c r="A421" s="85"/>
      <c r="B421" s="86"/>
      <c r="C421" s="86"/>
      <c r="D421" s="86" t="s">
        <v>98</v>
      </c>
      <c r="E421" s="86"/>
      <c r="F421" s="87">
        <v>2</v>
      </c>
      <c r="G421" s="88"/>
      <c r="H421" s="88"/>
    </row>
    <row r="422" spans="1:8">
      <c r="A422" s="77">
        <v>88</v>
      </c>
      <c r="B422" s="78" t="s">
        <v>86</v>
      </c>
      <c r="C422" s="78" t="s">
        <v>2154</v>
      </c>
      <c r="D422" s="78" t="s">
        <v>2155</v>
      </c>
      <c r="E422" s="78" t="s">
        <v>350</v>
      </c>
      <c r="F422" s="79">
        <v>2</v>
      </c>
      <c r="G422" s="80"/>
      <c r="H422" s="80">
        <f>G422*F422</f>
        <v>0</v>
      </c>
    </row>
    <row r="423" spans="1:8">
      <c r="A423" s="81"/>
      <c r="B423" s="82"/>
      <c r="C423" s="82"/>
      <c r="D423" s="82" t="s">
        <v>2156</v>
      </c>
      <c r="E423" s="82"/>
      <c r="F423" s="83">
        <v>1</v>
      </c>
      <c r="G423" s="84"/>
      <c r="H423" s="84"/>
    </row>
    <row r="424" spans="1:8">
      <c r="A424" s="81"/>
      <c r="B424" s="82"/>
      <c r="C424" s="82"/>
      <c r="D424" s="82" t="s">
        <v>2157</v>
      </c>
      <c r="E424" s="82"/>
      <c r="F424" s="83">
        <v>1</v>
      </c>
      <c r="G424" s="84"/>
      <c r="H424" s="84"/>
    </row>
    <row r="425" spans="1:8">
      <c r="A425" s="85"/>
      <c r="B425" s="86"/>
      <c r="C425" s="86"/>
      <c r="D425" s="86" t="s">
        <v>98</v>
      </c>
      <c r="E425" s="86"/>
      <c r="F425" s="87">
        <v>2</v>
      </c>
      <c r="G425" s="88"/>
      <c r="H425" s="88"/>
    </row>
    <row r="426" spans="1:8">
      <c r="A426" s="77">
        <v>89</v>
      </c>
      <c r="B426" s="78" t="s">
        <v>86</v>
      </c>
      <c r="C426" s="78" t="s">
        <v>2158</v>
      </c>
      <c r="D426" s="78" t="s">
        <v>2159</v>
      </c>
      <c r="E426" s="78" t="s">
        <v>350</v>
      </c>
      <c r="F426" s="79">
        <v>2</v>
      </c>
      <c r="G426" s="80"/>
      <c r="H426" s="80">
        <f>G426*F426</f>
        <v>0</v>
      </c>
    </row>
    <row r="427" spans="1:8">
      <c r="A427" s="81"/>
      <c r="B427" s="82"/>
      <c r="C427" s="82"/>
      <c r="D427" s="82" t="s">
        <v>2160</v>
      </c>
      <c r="E427" s="82"/>
      <c r="F427" s="83">
        <v>1</v>
      </c>
      <c r="G427" s="84"/>
      <c r="H427" s="84"/>
    </row>
    <row r="428" spans="1:8">
      <c r="A428" s="81"/>
      <c r="B428" s="82"/>
      <c r="C428" s="82"/>
      <c r="D428" s="82" t="s">
        <v>2161</v>
      </c>
      <c r="E428" s="82"/>
      <c r="F428" s="83">
        <v>1</v>
      </c>
      <c r="G428" s="84"/>
      <c r="H428" s="84"/>
    </row>
    <row r="429" spans="1:8">
      <c r="A429" s="85"/>
      <c r="B429" s="86"/>
      <c r="C429" s="86"/>
      <c r="D429" s="86" t="s">
        <v>98</v>
      </c>
      <c r="E429" s="86"/>
      <c r="F429" s="87">
        <v>2</v>
      </c>
      <c r="G429" s="88"/>
      <c r="H429" s="88"/>
    </row>
    <row r="430" spans="1:8">
      <c r="A430" s="77">
        <v>90</v>
      </c>
      <c r="B430" s="78" t="s">
        <v>86</v>
      </c>
      <c r="C430" s="78" t="s">
        <v>2162</v>
      </c>
      <c r="D430" s="78" t="s">
        <v>2163</v>
      </c>
      <c r="E430" s="78" t="s">
        <v>350</v>
      </c>
      <c r="F430" s="79">
        <v>2</v>
      </c>
      <c r="G430" s="80"/>
      <c r="H430" s="80">
        <f>G430*F430</f>
        <v>0</v>
      </c>
    </row>
    <row r="431" spans="1:8">
      <c r="A431" s="81"/>
      <c r="B431" s="82"/>
      <c r="C431" s="82"/>
      <c r="D431" s="82" t="s">
        <v>2164</v>
      </c>
      <c r="E431" s="82"/>
      <c r="F431" s="83">
        <v>1</v>
      </c>
      <c r="G431" s="84"/>
      <c r="H431" s="84"/>
    </row>
    <row r="432" spans="1:8">
      <c r="A432" s="81"/>
      <c r="B432" s="82"/>
      <c r="C432" s="82"/>
      <c r="D432" s="82" t="s">
        <v>2165</v>
      </c>
      <c r="E432" s="82"/>
      <c r="F432" s="83">
        <v>1</v>
      </c>
      <c r="G432" s="84"/>
      <c r="H432" s="84"/>
    </row>
    <row r="433" spans="1:8">
      <c r="A433" s="85"/>
      <c r="B433" s="86"/>
      <c r="C433" s="86"/>
      <c r="D433" s="86" t="s">
        <v>98</v>
      </c>
      <c r="E433" s="86"/>
      <c r="F433" s="87">
        <v>2</v>
      </c>
      <c r="G433" s="88"/>
      <c r="H433" s="88"/>
    </row>
    <row r="434" spans="1:8">
      <c r="A434" s="77">
        <v>91</v>
      </c>
      <c r="B434" s="78" t="s">
        <v>86</v>
      </c>
      <c r="C434" s="78" t="s">
        <v>2166</v>
      </c>
      <c r="D434" s="78" t="s">
        <v>2167</v>
      </c>
      <c r="E434" s="78" t="s">
        <v>350</v>
      </c>
      <c r="F434" s="79">
        <v>1</v>
      </c>
      <c r="G434" s="80"/>
      <c r="H434" s="80">
        <f>G434*F434</f>
        <v>0</v>
      </c>
    </row>
    <row r="435" spans="1:8">
      <c r="A435" s="81"/>
      <c r="B435" s="82"/>
      <c r="C435" s="82"/>
      <c r="D435" s="82" t="s">
        <v>2168</v>
      </c>
      <c r="E435" s="82"/>
      <c r="F435" s="83"/>
      <c r="G435" s="84"/>
      <c r="H435" s="84"/>
    </row>
    <row r="436" spans="1:8">
      <c r="A436" s="81"/>
      <c r="B436" s="82"/>
      <c r="C436" s="82"/>
      <c r="D436" s="82" t="s">
        <v>2137</v>
      </c>
      <c r="E436" s="82"/>
      <c r="F436" s="83">
        <v>1</v>
      </c>
      <c r="G436" s="84"/>
      <c r="H436" s="84"/>
    </row>
    <row r="437" spans="1:8">
      <c r="A437" s="85"/>
      <c r="B437" s="86"/>
      <c r="C437" s="86"/>
      <c r="D437" s="86" t="s">
        <v>98</v>
      </c>
      <c r="E437" s="86"/>
      <c r="F437" s="87">
        <v>1</v>
      </c>
      <c r="G437" s="88"/>
      <c r="H437" s="88"/>
    </row>
    <row r="438" spans="1:8">
      <c r="A438" s="89">
        <v>92</v>
      </c>
      <c r="B438" s="90"/>
      <c r="C438" s="90" t="s">
        <v>2169</v>
      </c>
      <c r="D438" s="90" t="s">
        <v>2170</v>
      </c>
      <c r="E438" s="90" t="s">
        <v>309</v>
      </c>
      <c r="F438" s="91">
        <v>55</v>
      </c>
      <c r="G438" s="92"/>
      <c r="H438" s="92">
        <f>G438*F438</f>
        <v>0</v>
      </c>
    </row>
    <row r="439" spans="1:8">
      <c r="A439" s="81"/>
      <c r="B439" s="82"/>
      <c r="C439" s="82"/>
      <c r="D439" s="82" t="s">
        <v>2171</v>
      </c>
      <c r="E439" s="82"/>
      <c r="F439" s="83"/>
      <c r="G439" s="84"/>
      <c r="H439" s="84"/>
    </row>
    <row r="440" spans="1:8">
      <c r="A440" s="81"/>
      <c r="B440" s="82"/>
      <c r="C440" s="82"/>
      <c r="D440" s="82" t="s">
        <v>2172</v>
      </c>
      <c r="E440" s="82"/>
      <c r="F440" s="83">
        <v>55</v>
      </c>
      <c r="G440" s="84"/>
      <c r="H440" s="84"/>
    </row>
    <row r="441" spans="1:8">
      <c r="A441" s="85"/>
      <c r="B441" s="86"/>
      <c r="C441" s="86"/>
      <c r="D441" s="86" t="s">
        <v>98</v>
      </c>
      <c r="E441" s="86"/>
      <c r="F441" s="87">
        <v>55</v>
      </c>
      <c r="G441" s="88"/>
      <c r="H441" s="88"/>
    </row>
    <row r="442" spans="1:8">
      <c r="A442" s="89">
        <v>93</v>
      </c>
      <c r="B442" s="90"/>
      <c r="C442" s="90" t="s">
        <v>2173</v>
      </c>
      <c r="D442" s="90" t="s">
        <v>2174</v>
      </c>
      <c r="E442" s="90" t="s">
        <v>315</v>
      </c>
      <c r="F442" s="91">
        <v>4</v>
      </c>
      <c r="G442" s="92"/>
      <c r="H442" s="92">
        <f>G442*F442</f>
        <v>0</v>
      </c>
    </row>
    <row r="443" spans="1:8">
      <c r="A443" s="81"/>
      <c r="B443" s="82"/>
      <c r="C443" s="82"/>
      <c r="D443" s="82" t="s">
        <v>2175</v>
      </c>
      <c r="E443" s="82"/>
      <c r="F443" s="83">
        <v>4</v>
      </c>
      <c r="G443" s="84"/>
      <c r="H443" s="84"/>
    </row>
    <row r="444" spans="1:8">
      <c r="A444" s="85"/>
      <c r="B444" s="86"/>
      <c r="C444" s="86"/>
      <c r="D444" s="86" t="s">
        <v>98</v>
      </c>
      <c r="E444" s="86"/>
      <c r="F444" s="87">
        <v>4</v>
      </c>
      <c r="G444" s="88"/>
      <c r="H444" s="88"/>
    </row>
    <row r="445" spans="1:8">
      <c r="A445" s="77">
        <v>94</v>
      </c>
      <c r="B445" s="78" t="s">
        <v>86</v>
      </c>
      <c r="C445" s="78" t="s">
        <v>2176</v>
      </c>
      <c r="D445" s="78" t="s">
        <v>2177</v>
      </c>
      <c r="E445" s="78" t="s">
        <v>315</v>
      </c>
      <c r="F445" s="79">
        <v>2</v>
      </c>
      <c r="G445" s="80"/>
      <c r="H445" s="80">
        <f>G445*F445</f>
        <v>0</v>
      </c>
    </row>
    <row r="446" spans="1:8" ht="30.6">
      <c r="A446" s="81"/>
      <c r="B446" s="82"/>
      <c r="C446" s="82"/>
      <c r="D446" s="82" t="s">
        <v>2178</v>
      </c>
      <c r="E446" s="82"/>
      <c r="F446" s="83"/>
      <c r="G446" s="84"/>
      <c r="H446" s="84"/>
    </row>
    <row r="447" spans="1:8">
      <c r="A447" s="81"/>
      <c r="B447" s="82"/>
      <c r="C447" s="82"/>
      <c r="D447" s="82" t="s">
        <v>2179</v>
      </c>
      <c r="E447" s="82"/>
      <c r="F447" s="83"/>
      <c r="G447" s="84"/>
      <c r="H447" s="84"/>
    </row>
    <row r="448" spans="1:8">
      <c r="A448" s="81"/>
      <c r="B448" s="82"/>
      <c r="C448" s="82"/>
      <c r="D448" s="82" t="s">
        <v>2180</v>
      </c>
      <c r="E448" s="82"/>
      <c r="F448" s="83"/>
      <c r="G448" s="84"/>
      <c r="H448" s="84"/>
    </row>
    <row r="449" spans="1:8">
      <c r="A449" s="81"/>
      <c r="B449" s="82"/>
      <c r="C449" s="82"/>
      <c r="D449" s="82" t="s">
        <v>2181</v>
      </c>
      <c r="E449" s="82"/>
      <c r="F449" s="83"/>
      <c r="G449" s="84"/>
      <c r="H449" s="84"/>
    </row>
    <row r="450" spans="1:8">
      <c r="A450" s="81"/>
      <c r="B450" s="82"/>
      <c r="C450" s="82"/>
      <c r="D450" s="82" t="s">
        <v>2182</v>
      </c>
      <c r="E450" s="82"/>
      <c r="F450" s="83">
        <v>1</v>
      </c>
      <c r="G450" s="84"/>
      <c r="H450" s="84"/>
    </row>
    <row r="451" spans="1:8">
      <c r="A451" s="81"/>
      <c r="B451" s="82"/>
      <c r="C451" s="82"/>
      <c r="D451" s="82" t="s">
        <v>2183</v>
      </c>
      <c r="E451" s="82"/>
      <c r="F451" s="83">
        <v>1</v>
      </c>
      <c r="G451" s="84"/>
      <c r="H451" s="84"/>
    </row>
    <row r="452" spans="1:8">
      <c r="A452" s="85"/>
      <c r="B452" s="86"/>
      <c r="C452" s="86"/>
      <c r="D452" s="86" t="s">
        <v>98</v>
      </c>
      <c r="E452" s="86"/>
      <c r="F452" s="87">
        <v>2</v>
      </c>
      <c r="G452" s="88"/>
      <c r="H452" s="88"/>
    </row>
    <row r="453" spans="1:8">
      <c r="A453" s="89">
        <v>95</v>
      </c>
      <c r="B453" s="90"/>
      <c r="C453" s="90" t="s">
        <v>2184</v>
      </c>
      <c r="D453" s="90" t="s">
        <v>2185</v>
      </c>
      <c r="E453" s="90" t="s">
        <v>315</v>
      </c>
      <c r="F453" s="91">
        <v>2</v>
      </c>
      <c r="G453" s="92"/>
      <c r="H453" s="92">
        <f>G453*F453</f>
        <v>0</v>
      </c>
    </row>
    <row r="454" spans="1:8" ht="30.6">
      <c r="A454" s="81"/>
      <c r="B454" s="82"/>
      <c r="C454" s="82"/>
      <c r="D454" s="82" t="s">
        <v>2178</v>
      </c>
      <c r="E454" s="82"/>
      <c r="F454" s="83"/>
      <c r="G454" s="84"/>
      <c r="H454" s="84"/>
    </row>
    <row r="455" spans="1:8">
      <c r="A455" s="81"/>
      <c r="B455" s="82"/>
      <c r="C455" s="82"/>
      <c r="D455" s="82" t="s">
        <v>2179</v>
      </c>
      <c r="E455" s="82"/>
      <c r="F455" s="83"/>
      <c r="G455" s="84"/>
      <c r="H455" s="84"/>
    </row>
    <row r="456" spans="1:8">
      <c r="A456" s="81"/>
      <c r="B456" s="82"/>
      <c r="C456" s="82"/>
      <c r="D456" s="82" t="s">
        <v>2180</v>
      </c>
      <c r="E456" s="82"/>
      <c r="F456" s="83"/>
      <c r="G456" s="84"/>
      <c r="H456" s="84"/>
    </row>
    <row r="457" spans="1:8">
      <c r="A457" s="81"/>
      <c r="B457" s="82"/>
      <c r="C457" s="82"/>
      <c r="D457" s="82" t="s">
        <v>2186</v>
      </c>
      <c r="E457" s="82"/>
      <c r="F457" s="83"/>
      <c r="G457" s="84"/>
      <c r="H457" s="84"/>
    </row>
    <row r="458" spans="1:8">
      <c r="A458" s="81"/>
      <c r="B458" s="82"/>
      <c r="C458" s="82"/>
      <c r="D458" s="82" t="s">
        <v>2187</v>
      </c>
      <c r="E458" s="82"/>
      <c r="F458" s="83"/>
      <c r="G458" s="84"/>
      <c r="H458" s="84"/>
    </row>
    <row r="459" spans="1:8">
      <c r="A459" s="81"/>
      <c r="B459" s="82"/>
      <c r="C459" s="82"/>
      <c r="D459" s="82" t="s">
        <v>2188</v>
      </c>
      <c r="E459" s="82"/>
      <c r="F459" s="83"/>
      <c r="G459" s="84"/>
      <c r="H459" s="84"/>
    </row>
    <row r="460" spans="1:8" ht="20.399999999999999">
      <c r="A460" s="81"/>
      <c r="B460" s="82"/>
      <c r="C460" s="82"/>
      <c r="D460" s="82" t="s">
        <v>2189</v>
      </c>
      <c r="E460" s="82"/>
      <c r="F460" s="83"/>
      <c r="G460" s="84"/>
      <c r="H460" s="84"/>
    </row>
    <row r="461" spans="1:8">
      <c r="A461" s="81"/>
      <c r="B461" s="82"/>
      <c r="C461" s="82"/>
      <c r="D461" s="82" t="s">
        <v>2190</v>
      </c>
      <c r="E461" s="82"/>
      <c r="F461" s="83"/>
      <c r="G461" s="84"/>
      <c r="H461" s="84"/>
    </row>
    <row r="462" spans="1:8">
      <c r="A462" s="81"/>
      <c r="B462" s="82"/>
      <c r="C462" s="82"/>
      <c r="D462" s="82" t="s">
        <v>2191</v>
      </c>
      <c r="E462" s="82"/>
      <c r="F462" s="83"/>
      <c r="G462" s="84"/>
      <c r="H462" s="84"/>
    </row>
    <row r="463" spans="1:8">
      <c r="A463" s="81"/>
      <c r="B463" s="82"/>
      <c r="C463" s="82"/>
      <c r="D463" s="82" t="s">
        <v>2182</v>
      </c>
      <c r="E463" s="82"/>
      <c r="F463" s="83">
        <v>1</v>
      </c>
      <c r="G463" s="84"/>
      <c r="H463" s="84"/>
    </row>
    <row r="464" spans="1:8">
      <c r="A464" s="81"/>
      <c r="B464" s="82"/>
      <c r="C464" s="82"/>
      <c r="D464" s="82" t="s">
        <v>2192</v>
      </c>
      <c r="E464" s="82"/>
      <c r="F464" s="83">
        <v>1</v>
      </c>
      <c r="G464" s="84"/>
      <c r="H464" s="84"/>
    </row>
    <row r="465" spans="1:8">
      <c r="A465" s="85"/>
      <c r="B465" s="86"/>
      <c r="C465" s="86"/>
      <c r="D465" s="86" t="s">
        <v>98</v>
      </c>
      <c r="E465" s="86"/>
      <c r="F465" s="87">
        <v>2</v>
      </c>
      <c r="G465" s="88"/>
      <c r="H465" s="88"/>
    </row>
    <row r="466" spans="1:8">
      <c r="A466" s="89">
        <v>96</v>
      </c>
      <c r="B466" s="90"/>
      <c r="C466" s="90" t="s">
        <v>2193</v>
      </c>
      <c r="D466" s="90" t="s">
        <v>2194</v>
      </c>
      <c r="E466" s="90" t="s">
        <v>315</v>
      </c>
      <c r="F466" s="91">
        <v>2</v>
      </c>
      <c r="G466" s="92"/>
      <c r="H466" s="92">
        <f>G466*F466</f>
        <v>0</v>
      </c>
    </row>
    <row r="467" spans="1:8">
      <c r="A467" s="81"/>
      <c r="B467" s="82"/>
      <c r="C467" s="82"/>
      <c r="D467" s="82" t="s">
        <v>2195</v>
      </c>
      <c r="E467" s="82"/>
      <c r="F467" s="83"/>
      <c r="G467" s="84"/>
      <c r="H467" s="84"/>
    </row>
    <row r="468" spans="1:8">
      <c r="A468" s="81"/>
      <c r="B468" s="82"/>
      <c r="C468" s="82"/>
      <c r="D468" s="82" t="s">
        <v>2182</v>
      </c>
      <c r="E468" s="82"/>
      <c r="F468" s="83">
        <v>1</v>
      </c>
      <c r="G468" s="84"/>
      <c r="H468" s="84"/>
    </row>
    <row r="469" spans="1:8">
      <c r="A469" s="81"/>
      <c r="B469" s="82"/>
      <c r="C469" s="82"/>
      <c r="D469" s="82" t="s">
        <v>2183</v>
      </c>
      <c r="E469" s="82"/>
      <c r="F469" s="83">
        <v>1</v>
      </c>
      <c r="G469" s="84"/>
      <c r="H469" s="84"/>
    </row>
    <row r="470" spans="1:8">
      <c r="A470" s="85"/>
      <c r="B470" s="86"/>
      <c r="C470" s="86"/>
      <c r="D470" s="86" t="s">
        <v>98</v>
      </c>
      <c r="E470" s="86"/>
      <c r="F470" s="87">
        <v>2</v>
      </c>
      <c r="G470" s="88"/>
      <c r="H470" s="88"/>
    </row>
    <row r="471" spans="1:8">
      <c r="A471" s="77">
        <v>97</v>
      </c>
      <c r="B471" s="78" t="s">
        <v>86</v>
      </c>
      <c r="C471" s="78" t="s">
        <v>2196</v>
      </c>
      <c r="D471" s="78" t="s">
        <v>2197</v>
      </c>
      <c r="E471" s="78" t="s">
        <v>315</v>
      </c>
      <c r="F471" s="79">
        <v>80</v>
      </c>
      <c r="G471" s="80"/>
      <c r="H471" s="80">
        <f>G471*F471</f>
        <v>0</v>
      </c>
    </row>
    <row r="472" spans="1:8">
      <c r="A472" s="81"/>
      <c r="B472" s="82"/>
      <c r="C472" s="82"/>
      <c r="D472" s="82" t="s">
        <v>2198</v>
      </c>
      <c r="E472" s="82"/>
      <c r="F472" s="83">
        <v>80</v>
      </c>
      <c r="G472" s="84"/>
      <c r="H472" s="84"/>
    </row>
    <row r="473" spans="1:8">
      <c r="A473" s="85"/>
      <c r="B473" s="86"/>
      <c r="C473" s="86"/>
      <c r="D473" s="86" t="s">
        <v>98</v>
      </c>
      <c r="E473" s="86"/>
      <c r="F473" s="87">
        <v>80</v>
      </c>
      <c r="G473" s="88"/>
      <c r="H473" s="88"/>
    </row>
    <row r="474" spans="1:8" ht="13.8">
      <c r="A474" s="69"/>
      <c r="B474" s="70"/>
      <c r="C474" s="70" t="s">
        <v>61</v>
      </c>
      <c r="D474" s="70" t="s">
        <v>274</v>
      </c>
      <c r="E474" s="70"/>
      <c r="F474" s="71"/>
      <c r="G474" s="72"/>
      <c r="H474" s="72">
        <f>SUM(H475:H480)</f>
        <v>0</v>
      </c>
    </row>
    <row r="475" spans="1:8">
      <c r="A475" s="77">
        <v>98</v>
      </c>
      <c r="B475" s="78" t="s">
        <v>61</v>
      </c>
      <c r="C475" s="78" t="s">
        <v>2199</v>
      </c>
      <c r="D475" s="78" t="s">
        <v>2200</v>
      </c>
      <c r="E475" s="78" t="s">
        <v>277</v>
      </c>
      <c r="F475" s="79">
        <v>50</v>
      </c>
      <c r="G475" s="80"/>
      <c r="H475" s="80">
        <f t="shared" ref="H475:H480" si="0">G475*F475</f>
        <v>0</v>
      </c>
    </row>
    <row r="476" spans="1:8">
      <c r="A476" s="77">
        <v>99</v>
      </c>
      <c r="B476" s="78" t="s">
        <v>61</v>
      </c>
      <c r="C476" s="78" t="s">
        <v>2201</v>
      </c>
      <c r="D476" s="78" t="s">
        <v>2202</v>
      </c>
      <c r="E476" s="78" t="s">
        <v>277</v>
      </c>
      <c r="F476" s="79">
        <v>50</v>
      </c>
      <c r="G476" s="80"/>
      <c r="H476" s="80">
        <f t="shared" si="0"/>
        <v>0</v>
      </c>
    </row>
    <row r="477" spans="1:8">
      <c r="A477" s="77">
        <v>100</v>
      </c>
      <c r="B477" s="78" t="s">
        <v>61</v>
      </c>
      <c r="C477" s="78" t="s">
        <v>2203</v>
      </c>
      <c r="D477" s="78" t="s">
        <v>2204</v>
      </c>
      <c r="E477" s="78" t="s">
        <v>277</v>
      </c>
      <c r="F477" s="79">
        <v>50</v>
      </c>
      <c r="G477" s="80"/>
      <c r="H477" s="80">
        <f t="shared" si="0"/>
        <v>0</v>
      </c>
    </row>
    <row r="478" spans="1:8">
      <c r="A478" s="77">
        <v>101</v>
      </c>
      <c r="B478" s="78" t="s">
        <v>61</v>
      </c>
      <c r="C478" s="78" t="s">
        <v>2205</v>
      </c>
      <c r="D478" s="78" t="s">
        <v>2206</v>
      </c>
      <c r="E478" s="78" t="s">
        <v>277</v>
      </c>
      <c r="F478" s="79">
        <v>50</v>
      </c>
      <c r="G478" s="80"/>
      <c r="H478" s="80">
        <f t="shared" si="0"/>
        <v>0</v>
      </c>
    </row>
    <row r="479" spans="1:8" ht="20.399999999999999">
      <c r="A479" s="77">
        <v>102</v>
      </c>
      <c r="B479" s="78" t="s">
        <v>61</v>
      </c>
      <c r="C479" s="78" t="s">
        <v>2207</v>
      </c>
      <c r="D479" s="78" t="s">
        <v>2208</v>
      </c>
      <c r="E479" s="78" t="s">
        <v>277</v>
      </c>
      <c r="F479" s="79">
        <v>50</v>
      </c>
      <c r="G479" s="80"/>
      <c r="H479" s="80">
        <f t="shared" si="0"/>
        <v>0</v>
      </c>
    </row>
    <row r="480" spans="1:8">
      <c r="A480" s="77">
        <v>103</v>
      </c>
      <c r="B480" s="78" t="s">
        <v>61</v>
      </c>
      <c r="C480" s="78" t="s">
        <v>2209</v>
      </c>
      <c r="D480" s="78" t="s">
        <v>2210</v>
      </c>
      <c r="E480" s="78" t="s">
        <v>277</v>
      </c>
      <c r="F480" s="79">
        <v>150</v>
      </c>
      <c r="G480" s="80"/>
      <c r="H480" s="80">
        <f t="shared" si="0"/>
        <v>0</v>
      </c>
    </row>
    <row r="481" spans="1:8" ht="13.8">
      <c r="A481" s="69"/>
      <c r="B481" s="70"/>
      <c r="C481" s="70" t="s">
        <v>344</v>
      </c>
      <c r="D481" s="70" t="s">
        <v>345</v>
      </c>
      <c r="E481" s="70"/>
      <c r="F481" s="71"/>
      <c r="G481" s="72"/>
      <c r="H481" s="72">
        <f>H482+H488+H491+H494+H499+H504</f>
        <v>0</v>
      </c>
    </row>
    <row r="482" spans="1:8" ht="26.4">
      <c r="A482" s="73"/>
      <c r="B482" s="74"/>
      <c r="C482" s="74" t="s">
        <v>346</v>
      </c>
      <c r="D482" s="74" t="s">
        <v>347</v>
      </c>
      <c r="E482" s="74"/>
      <c r="F482" s="75"/>
      <c r="G482" s="76"/>
      <c r="H482" s="76">
        <f>SUM(H483:H487)</f>
        <v>0</v>
      </c>
    </row>
    <row r="483" spans="1:8">
      <c r="A483" s="77">
        <v>104</v>
      </c>
      <c r="B483" s="78" t="s">
        <v>348</v>
      </c>
      <c r="C483" s="78" t="s">
        <v>349</v>
      </c>
      <c r="D483" s="78" t="s">
        <v>347</v>
      </c>
      <c r="E483" s="78" t="s">
        <v>350</v>
      </c>
      <c r="F483" s="79">
        <v>1</v>
      </c>
      <c r="G483" s="80"/>
      <c r="H483" s="80">
        <f>G483*F483</f>
        <v>0</v>
      </c>
    </row>
    <row r="484" spans="1:8">
      <c r="A484" s="77">
        <v>105</v>
      </c>
      <c r="B484" s="78" t="s">
        <v>348</v>
      </c>
      <c r="C484" s="78" t="s">
        <v>351</v>
      </c>
      <c r="D484" s="78" t="s">
        <v>43</v>
      </c>
      <c r="E484" s="78" t="s">
        <v>350</v>
      </c>
      <c r="F484" s="79">
        <v>1</v>
      </c>
      <c r="G484" s="80"/>
      <c r="H484" s="80">
        <f>G484*F484</f>
        <v>0</v>
      </c>
    </row>
    <row r="485" spans="1:8">
      <c r="A485" s="77">
        <v>106</v>
      </c>
      <c r="B485" s="78" t="s">
        <v>348</v>
      </c>
      <c r="C485" s="78" t="s">
        <v>352</v>
      </c>
      <c r="D485" s="78" t="s">
        <v>353</v>
      </c>
      <c r="E485" s="78" t="s">
        <v>350</v>
      </c>
      <c r="F485" s="79">
        <v>1</v>
      </c>
      <c r="G485" s="80"/>
      <c r="H485" s="80">
        <f>G485*F485</f>
        <v>0</v>
      </c>
    </row>
    <row r="486" spans="1:8">
      <c r="A486" s="77">
        <v>107</v>
      </c>
      <c r="B486" s="78" t="s">
        <v>348</v>
      </c>
      <c r="C486" s="78" t="s">
        <v>354</v>
      </c>
      <c r="D486" s="78" t="s">
        <v>355</v>
      </c>
      <c r="E486" s="78" t="s">
        <v>350</v>
      </c>
      <c r="F486" s="79">
        <v>1</v>
      </c>
      <c r="G486" s="80"/>
      <c r="H486" s="80">
        <f>G486*F486</f>
        <v>0</v>
      </c>
    </row>
    <row r="487" spans="1:8">
      <c r="A487" s="77">
        <v>108</v>
      </c>
      <c r="B487" s="78" t="s">
        <v>348</v>
      </c>
      <c r="C487" s="78" t="s">
        <v>356</v>
      </c>
      <c r="D487" s="78" t="s">
        <v>357</v>
      </c>
      <c r="E487" s="78" t="s">
        <v>350</v>
      </c>
      <c r="F487" s="79">
        <v>1</v>
      </c>
      <c r="G487" s="80"/>
      <c r="H487" s="80">
        <f>G487*F487</f>
        <v>0</v>
      </c>
    </row>
    <row r="488" spans="1:8" ht="13.2">
      <c r="A488" s="73"/>
      <c r="B488" s="74"/>
      <c r="C488" s="74" t="s">
        <v>358</v>
      </c>
      <c r="D488" s="74" t="s">
        <v>359</v>
      </c>
      <c r="E488" s="74"/>
      <c r="F488" s="75"/>
      <c r="G488" s="76"/>
      <c r="H488" s="76">
        <f>SUM(H489:H490)</f>
        <v>0</v>
      </c>
    </row>
    <row r="489" spans="1:8">
      <c r="A489" s="77">
        <v>109</v>
      </c>
      <c r="B489" s="78" t="s">
        <v>348</v>
      </c>
      <c r="C489" s="78" t="s">
        <v>360</v>
      </c>
      <c r="D489" s="78" t="s">
        <v>359</v>
      </c>
      <c r="E489" s="78" t="s">
        <v>350</v>
      </c>
      <c r="F489" s="79">
        <v>1</v>
      </c>
      <c r="G489" s="80"/>
      <c r="H489" s="80">
        <f>G489*F489</f>
        <v>0</v>
      </c>
    </row>
    <row r="490" spans="1:8">
      <c r="A490" s="77">
        <v>110</v>
      </c>
      <c r="B490" s="78" t="s">
        <v>348</v>
      </c>
      <c r="C490" s="78" t="s">
        <v>361</v>
      </c>
      <c r="D490" s="78" t="s">
        <v>362</v>
      </c>
      <c r="E490" s="78" t="s">
        <v>350</v>
      </c>
      <c r="F490" s="79">
        <v>1</v>
      </c>
      <c r="G490" s="80"/>
      <c r="H490" s="80">
        <f>G490*F490</f>
        <v>0</v>
      </c>
    </row>
    <row r="491" spans="1:8" ht="13.2">
      <c r="A491" s="73"/>
      <c r="B491" s="74"/>
      <c r="C491" s="74" t="s">
        <v>364</v>
      </c>
      <c r="D491" s="74" t="s">
        <v>38</v>
      </c>
      <c r="E491" s="74"/>
      <c r="F491" s="75"/>
      <c r="G491" s="76"/>
      <c r="H491" s="76">
        <f>SUM(H492:H493)</f>
        <v>0</v>
      </c>
    </row>
    <row r="492" spans="1:8">
      <c r="A492" s="77">
        <v>111</v>
      </c>
      <c r="B492" s="78" t="s">
        <v>348</v>
      </c>
      <c r="C492" s="78" t="s">
        <v>365</v>
      </c>
      <c r="D492" s="78" t="s">
        <v>38</v>
      </c>
      <c r="E492" s="78" t="s">
        <v>350</v>
      </c>
      <c r="F492" s="79">
        <v>1</v>
      </c>
      <c r="G492" s="80"/>
      <c r="H492" s="80">
        <f>G492*F492</f>
        <v>0</v>
      </c>
    </row>
    <row r="493" spans="1:8">
      <c r="A493" s="77">
        <v>112</v>
      </c>
      <c r="B493" s="78" t="s">
        <v>348</v>
      </c>
      <c r="C493" s="78" t="s">
        <v>366</v>
      </c>
      <c r="D493" s="78" t="s">
        <v>367</v>
      </c>
      <c r="E493" s="78" t="s">
        <v>350</v>
      </c>
      <c r="F493" s="79">
        <v>1</v>
      </c>
      <c r="G493" s="80"/>
      <c r="H493" s="80">
        <f>G493*F493</f>
        <v>0</v>
      </c>
    </row>
    <row r="494" spans="1:8" ht="13.2">
      <c r="A494" s="73"/>
      <c r="B494" s="74"/>
      <c r="C494" s="74" t="s">
        <v>368</v>
      </c>
      <c r="D494" s="74" t="s">
        <v>369</v>
      </c>
      <c r="E494" s="74"/>
      <c r="F494" s="75"/>
      <c r="G494" s="76"/>
      <c r="H494" s="76">
        <f>SUM(H495:H498)</f>
        <v>0</v>
      </c>
    </row>
    <row r="495" spans="1:8">
      <c r="A495" s="77">
        <v>113</v>
      </c>
      <c r="B495" s="78" t="s">
        <v>348</v>
      </c>
      <c r="C495" s="78" t="s">
        <v>370</v>
      </c>
      <c r="D495" s="78" t="s">
        <v>369</v>
      </c>
      <c r="E495" s="78" t="s">
        <v>350</v>
      </c>
      <c r="F495" s="79">
        <v>1</v>
      </c>
      <c r="G495" s="80"/>
      <c r="H495" s="80">
        <f>G495*F495</f>
        <v>0</v>
      </c>
    </row>
    <row r="496" spans="1:8" ht="20.399999999999999">
      <c r="A496" s="77">
        <v>114</v>
      </c>
      <c r="B496" s="78" t="s">
        <v>348</v>
      </c>
      <c r="C496" s="78" t="s">
        <v>371</v>
      </c>
      <c r="D496" s="78" t="s">
        <v>1091</v>
      </c>
      <c r="E496" s="78" t="s">
        <v>1092</v>
      </c>
      <c r="F496" s="79">
        <v>100</v>
      </c>
      <c r="G496" s="80"/>
      <c r="H496" s="80">
        <f>G496*F496</f>
        <v>0</v>
      </c>
    </row>
    <row r="497" spans="1:8">
      <c r="A497" s="77">
        <v>115</v>
      </c>
      <c r="B497" s="78" t="s">
        <v>348</v>
      </c>
      <c r="C497" s="78" t="s">
        <v>373</v>
      </c>
      <c r="D497" s="78" t="s">
        <v>374</v>
      </c>
      <c r="E497" s="78" t="s">
        <v>350</v>
      </c>
      <c r="F497" s="79">
        <v>1</v>
      </c>
      <c r="G497" s="80"/>
      <c r="H497" s="80">
        <f>G497*F497</f>
        <v>0</v>
      </c>
    </row>
    <row r="498" spans="1:8">
      <c r="A498" s="77">
        <v>116</v>
      </c>
      <c r="B498" s="78" t="s">
        <v>348</v>
      </c>
      <c r="C498" s="78" t="s">
        <v>375</v>
      </c>
      <c r="D498" s="78" t="s">
        <v>376</v>
      </c>
      <c r="E498" s="78" t="s">
        <v>350</v>
      </c>
      <c r="F498" s="79">
        <v>1</v>
      </c>
      <c r="G498" s="80"/>
      <c r="H498" s="80">
        <f>G498*F498</f>
        <v>0</v>
      </c>
    </row>
    <row r="499" spans="1:8" ht="13.2">
      <c r="A499" s="73"/>
      <c r="B499" s="74"/>
      <c r="C499" s="74" t="s">
        <v>377</v>
      </c>
      <c r="D499" s="74" t="s">
        <v>48</v>
      </c>
      <c r="E499" s="74"/>
      <c r="F499" s="75"/>
      <c r="G499" s="76"/>
      <c r="H499" s="76">
        <f>SUM(H500:H503)</f>
        <v>0</v>
      </c>
    </row>
    <row r="500" spans="1:8">
      <c r="A500" s="77">
        <v>117</v>
      </c>
      <c r="B500" s="78" t="s">
        <v>348</v>
      </c>
      <c r="C500" s="78" t="s">
        <v>378</v>
      </c>
      <c r="D500" s="78" t="s">
        <v>48</v>
      </c>
      <c r="E500" s="78" t="s">
        <v>350</v>
      </c>
      <c r="F500" s="79">
        <v>1</v>
      </c>
      <c r="G500" s="80"/>
      <c r="H500" s="80">
        <f>G500*F500</f>
        <v>0</v>
      </c>
    </row>
    <row r="501" spans="1:8">
      <c r="A501" s="77">
        <v>118</v>
      </c>
      <c r="B501" s="78" t="s">
        <v>348</v>
      </c>
      <c r="C501" s="78" t="s">
        <v>379</v>
      </c>
      <c r="D501" s="78" t="s">
        <v>380</v>
      </c>
      <c r="E501" s="78" t="s">
        <v>350</v>
      </c>
      <c r="F501" s="79">
        <v>1</v>
      </c>
      <c r="G501" s="80"/>
      <c r="H501" s="80">
        <f>G501*F501</f>
        <v>0</v>
      </c>
    </row>
    <row r="502" spans="1:8">
      <c r="A502" s="77">
        <v>119</v>
      </c>
      <c r="B502" s="78" t="s">
        <v>348</v>
      </c>
      <c r="C502" s="78" t="s">
        <v>381</v>
      </c>
      <c r="D502" s="78" t="s">
        <v>382</v>
      </c>
      <c r="E502" s="78" t="s">
        <v>350</v>
      </c>
      <c r="F502" s="79">
        <v>1</v>
      </c>
      <c r="G502" s="80"/>
      <c r="H502" s="80">
        <f>G502*F502</f>
        <v>0</v>
      </c>
    </row>
    <row r="503" spans="1:8">
      <c r="A503" s="77">
        <v>120</v>
      </c>
      <c r="B503" s="78" t="s">
        <v>348</v>
      </c>
      <c r="C503" s="78" t="s">
        <v>383</v>
      </c>
      <c r="D503" s="78" t="s">
        <v>384</v>
      </c>
      <c r="E503" s="78" t="s">
        <v>350</v>
      </c>
      <c r="F503" s="79">
        <v>1</v>
      </c>
      <c r="G503" s="80"/>
      <c r="H503" s="80">
        <f>G503*F503</f>
        <v>0</v>
      </c>
    </row>
    <row r="504" spans="1:8" ht="13.2">
      <c r="A504" s="73"/>
      <c r="B504" s="74"/>
      <c r="C504" s="74" t="s">
        <v>385</v>
      </c>
      <c r="D504" s="74" t="s">
        <v>52</v>
      </c>
      <c r="E504" s="74"/>
      <c r="F504" s="75"/>
      <c r="G504" s="76"/>
      <c r="H504" s="76">
        <f>SUM(H505:H507)</f>
        <v>0</v>
      </c>
    </row>
    <row r="505" spans="1:8">
      <c r="A505" s="77">
        <v>121</v>
      </c>
      <c r="B505" s="78" t="s">
        <v>348</v>
      </c>
      <c r="C505" s="78" t="s">
        <v>386</v>
      </c>
      <c r="D505" s="78" t="s">
        <v>52</v>
      </c>
      <c r="E505" s="78" t="s">
        <v>350</v>
      </c>
      <c r="F505" s="79">
        <v>1</v>
      </c>
      <c r="G505" s="80"/>
      <c r="H505" s="80">
        <f>G505*F505</f>
        <v>0</v>
      </c>
    </row>
    <row r="506" spans="1:8">
      <c r="A506" s="77">
        <v>122</v>
      </c>
      <c r="B506" s="78" t="s">
        <v>348</v>
      </c>
      <c r="C506" s="78" t="s">
        <v>387</v>
      </c>
      <c r="D506" s="78" t="s">
        <v>388</v>
      </c>
      <c r="E506" s="78" t="s">
        <v>350</v>
      </c>
      <c r="F506" s="79">
        <v>1</v>
      </c>
      <c r="G506" s="80"/>
      <c r="H506" s="80">
        <f>G506*F506</f>
        <v>0</v>
      </c>
    </row>
    <row r="507" spans="1:8">
      <c r="A507" s="77">
        <v>123</v>
      </c>
      <c r="B507" s="78" t="s">
        <v>348</v>
      </c>
      <c r="C507" s="78" t="s">
        <v>389</v>
      </c>
      <c r="D507" s="78" t="s">
        <v>390</v>
      </c>
      <c r="E507" s="78" t="s">
        <v>350</v>
      </c>
      <c r="F507" s="79">
        <v>1</v>
      </c>
      <c r="G507" s="80"/>
      <c r="H507" s="80">
        <f>G507*F507</f>
        <v>0</v>
      </c>
    </row>
    <row r="508" spans="1:8" ht="13.8">
      <c r="A508" s="97"/>
      <c r="B508" s="98"/>
      <c r="C508" s="98"/>
      <c r="D508" s="98" t="s">
        <v>391</v>
      </c>
      <c r="E508" s="98"/>
      <c r="F508" s="99"/>
      <c r="G508" s="100"/>
      <c r="H508" s="100">
        <f>H481+H474+H89+H30+H13</f>
        <v>0</v>
      </c>
    </row>
  </sheetData>
  <mergeCells count="1">
    <mergeCell ref="A1:H1"/>
  </mergeCells>
  <pageMargins left="0.39370078740157483" right="0.39370078740157483" top="0.78740157480314965" bottom="0.78740157480314965" header="0" footer="0"/>
  <pageSetup paperSize="9" scale="99" fitToHeight="100" orientation="portrait" blackAndWhite="1" r:id="rId1"/>
  <headerFooter alignWithMargins="0">
    <oddFooter>&amp;L&amp;F&amp;C   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view="pageBreakPreview" topLeftCell="A31" zoomScale="60" zoomScaleNormal="100" workbookViewId="0">
      <selection activeCell="E16" sqref="E16:E86"/>
    </sheetView>
  </sheetViews>
  <sheetFormatPr defaultRowHeight="10.199999999999999"/>
  <cols>
    <col min="2" max="2" width="75.28515625" customWidth="1"/>
    <col min="5" max="5" width="14.7109375" bestFit="1" customWidth="1"/>
    <col min="6" max="6" width="15.7109375" bestFit="1" customWidth="1"/>
  </cols>
  <sheetData>
    <row r="1" spans="1:6" ht="15.6">
      <c r="A1" s="303"/>
      <c r="B1" s="304"/>
      <c r="C1" s="305" t="s">
        <v>1521</v>
      </c>
      <c r="D1" s="304"/>
      <c r="E1" s="304"/>
      <c r="F1" s="306"/>
    </row>
    <row r="2" spans="1:6" ht="13.8">
      <c r="A2" s="307"/>
      <c r="B2" s="114"/>
      <c r="C2" s="308" t="s">
        <v>1522</v>
      </c>
      <c r="D2" s="114"/>
      <c r="E2" s="114"/>
      <c r="F2" s="309"/>
    </row>
    <row r="3" spans="1:6" ht="13.8">
      <c r="A3" s="307"/>
      <c r="B3" s="114"/>
      <c r="C3" s="308" t="s">
        <v>1523</v>
      </c>
      <c r="D3" s="114"/>
      <c r="E3" s="114"/>
      <c r="F3" s="309"/>
    </row>
    <row r="4" spans="1:6" ht="14.4" thickBot="1">
      <c r="A4" s="310"/>
      <c r="B4" s="311"/>
      <c r="C4" s="312" t="s">
        <v>1524</v>
      </c>
      <c r="D4" s="311"/>
      <c r="E4" s="311"/>
      <c r="F4" s="313"/>
    </row>
    <row r="5" spans="1:6" ht="30">
      <c r="A5" s="314"/>
      <c r="B5" s="315" t="s">
        <v>1525</v>
      </c>
      <c r="C5" s="316"/>
      <c r="D5" s="316"/>
      <c r="E5" s="317"/>
      <c r="F5" s="318"/>
    </row>
    <row r="6" spans="1:6" ht="16.8">
      <c r="A6" s="319"/>
      <c r="B6" s="320" t="s">
        <v>1526</v>
      </c>
      <c r="C6" s="321"/>
      <c r="D6" s="322"/>
      <c r="E6" s="323"/>
      <c r="F6" s="309"/>
    </row>
    <row r="7" spans="1:6" ht="13.8">
      <c r="A7" s="324"/>
      <c r="B7" s="325" t="s">
        <v>1527</v>
      </c>
      <c r="C7" s="326"/>
      <c r="D7" s="498"/>
      <c r="E7" s="498"/>
      <c r="F7" s="499"/>
    </row>
    <row r="8" spans="1:6" ht="14.4" thickBot="1">
      <c r="A8" s="324"/>
      <c r="B8" s="327">
        <v>45009</v>
      </c>
      <c r="C8" s="326"/>
      <c r="D8" s="500"/>
      <c r="E8" s="500"/>
      <c r="F8" s="501"/>
    </row>
    <row r="9" spans="1:6" ht="13.8">
      <c r="A9" s="330"/>
      <c r="B9" s="331" t="s">
        <v>1528</v>
      </c>
      <c r="C9" s="332"/>
      <c r="D9" s="333"/>
      <c r="E9" s="334"/>
      <c r="F9" s="335"/>
    </row>
    <row r="10" spans="1:6">
      <c r="A10" s="336"/>
      <c r="B10" s="502" t="s">
        <v>1529</v>
      </c>
      <c r="C10" s="502"/>
      <c r="D10" s="502"/>
      <c r="E10" s="502"/>
      <c r="F10" s="502"/>
    </row>
    <row r="11" spans="1:6" ht="13.2">
      <c r="A11" s="337"/>
      <c r="B11" s="502" t="s">
        <v>1530</v>
      </c>
      <c r="C11" s="502"/>
      <c r="D11" s="502"/>
      <c r="E11" s="502"/>
      <c r="F11" s="502"/>
    </row>
    <row r="12" spans="1:6">
      <c r="A12" s="336"/>
      <c r="B12" s="502" t="s">
        <v>1531</v>
      </c>
      <c r="C12" s="502"/>
      <c r="D12" s="502"/>
      <c r="E12" s="502"/>
      <c r="F12" s="502"/>
    </row>
    <row r="13" spans="1:6" ht="14.4" thickBot="1">
      <c r="A13" s="336"/>
      <c r="B13" s="338"/>
      <c r="C13" s="339"/>
      <c r="D13" s="340"/>
      <c r="E13" s="328"/>
      <c r="F13" s="329"/>
    </row>
    <row r="14" spans="1:6" ht="21" thickBot="1">
      <c r="A14" s="341" t="s">
        <v>1532</v>
      </c>
      <c r="B14" s="342" t="s">
        <v>1533</v>
      </c>
      <c r="C14" s="342" t="s">
        <v>1534</v>
      </c>
      <c r="D14" s="343" t="s">
        <v>1535</v>
      </c>
      <c r="E14" s="344" t="s">
        <v>1536</v>
      </c>
      <c r="F14" s="345" t="s">
        <v>1537</v>
      </c>
    </row>
    <row r="15" spans="1:6" ht="13.2">
      <c r="A15" s="346"/>
      <c r="B15" s="347"/>
      <c r="C15" s="348"/>
      <c r="D15" s="349"/>
      <c r="E15" s="350"/>
      <c r="F15" s="351"/>
    </row>
    <row r="16" spans="1:6" ht="13.2">
      <c r="A16" s="352" t="s">
        <v>1538</v>
      </c>
      <c r="B16" s="353" t="s">
        <v>1539</v>
      </c>
      <c r="C16" s="354"/>
      <c r="D16" s="354"/>
      <c r="E16" s="355"/>
      <c r="F16" s="356"/>
    </row>
    <row r="17" spans="1:6">
      <c r="A17" s="357"/>
      <c r="B17" s="358"/>
      <c r="C17" s="359"/>
      <c r="D17" s="359"/>
      <c r="E17" s="359"/>
      <c r="F17" s="360"/>
    </row>
    <row r="18" spans="1:6">
      <c r="A18" s="357" t="s">
        <v>1540</v>
      </c>
      <c r="B18" s="361" t="s">
        <v>1541</v>
      </c>
      <c r="C18" s="362" t="s">
        <v>315</v>
      </c>
      <c r="D18" s="362">
        <v>196</v>
      </c>
      <c r="E18" s="363"/>
      <c r="F18" s="364">
        <f>D18*E18</f>
        <v>0</v>
      </c>
    </row>
    <row r="19" spans="1:6">
      <c r="A19" s="357" t="s">
        <v>1542</v>
      </c>
      <c r="B19" s="365" t="s">
        <v>1543</v>
      </c>
      <c r="C19" s="362" t="s">
        <v>156</v>
      </c>
      <c r="D19" s="362">
        <v>424</v>
      </c>
      <c r="E19" s="363"/>
      <c r="F19" s="364">
        <f>D19*E19</f>
        <v>0</v>
      </c>
    </row>
    <row r="20" spans="1:6">
      <c r="A20" s="357" t="s">
        <v>1544</v>
      </c>
      <c r="B20" s="365" t="s">
        <v>1545</v>
      </c>
      <c r="C20" s="362" t="s">
        <v>156</v>
      </c>
      <c r="D20" s="362">
        <v>296</v>
      </c>
      <c r="E20" s="363"/>
      <c r="F20" s="364">
        <f>D20*E20</f>
        <v>0</v>
      </c>
    </row>
    <row r="21" spans="1:6">
      <c r="A21" s="357" t="s">
        <v>1546</v>
      </c>
      <c r="B21" s="358" t="s">
        <v>1547</v>
      </c>
      <c r="C21" s="362" t="s">
        <v>315</v>
      </c>
      <c r="D21" s="362">
        <v>4</v>
      </c>
      <c r="E21" s="363"/>
      <c r="F21" s="364">
        <f>D21*E21</f>
        <v>0</v>
      </c>
    </row>
    <row r="22" spans="1:6">
      <c r="A22" s="357"/>
      <c r="B22" s="358"/>
      <c r="C22" s="362"/>
      <c r="D22" s="362"/>
      <c r="E22" s="363"/>
      <c r="F22" s="364"/>
    </row>
    <row r="23" spans="1:6" ht="13.2">
      <c r="A23" s="366" t="s">
        <v>1548</v>
      </c>
      <c r="B23" s="353" t="s">
        <v>1549</v>
      </c>
      <c r="C23" s="362"/>
      <c r="D23" s="362"/>
      <c r="E23" s="363"/>
      <c r="F23" s="364"/>
    </row>
    <row r="24" spans="1:6">
      <c r="A24" s="367"/>
      <c r="B24" s="358"/>
      <c r="C24" s="362"/>
      <c r="D24" s="362"/>
      <c r="E24" s="363"/>
      <c r="F24" s="364"/>
    </row>
    <row r="25" spans="1:6">
      <c r="A25" s="357" t="s">
        <v>1550</v>
      </c>
      <c r="B25" s="368" t="s">
        <v>1551</v>
      </c>
      <c r="C25" s="362" t="s">
        <v>315</v>
      </c>
      <c r="D25" s="362">
        <v>2</v>
      </c>
      <c r="E25" s="363"/>
      <c r="F25" s="364">
        <f t="shared" ref="F25:F68" si="0">D25*E25</f>
        <v>0</v>
      </c>
    </row>
    <row r="26" spans="1:6">
      <c r="A26" s="357" t="s">
        <v>1552</v>
      </c>
      <c r="B26" s="368" t="s">
        <v>1553</v>
      </c>
      <c r="C26" s="362" t="s">
        <v>315</v>
      </c>
      <c r="D26" s="362">
        <v>2</v>
      </c>
      <c r="E26" s="363"/>
      <c r="F26" s="364">
        <f t="shared" si="0"/>
        <v>0</v>
      </c>
    </row>
    <row r="27" spans="1:6">
      <c r="A27" s="357" t="s">
        <v>1554</v>
      </c>
      <c r="B27" s="368" t="s">
        <v>1555</v>
      </c>
      <c r="C27" s="362" t="s">
        <v>315</v>
      </c>
      <c r="D27" s="362">
        <v>1</v>
      </c>
      <c r="E27" s="363"/>
      <c r="F27" s="364">
        <f t="shared" si="0"/>
        <v>0</v>
      </c>
    </row>
    <row r="28" spans="1:6" ht="20.399999999999999">
      <c r="A28" s="357" t="s">
        <v>1556</v>
      </c>
      <c r="B28" s="368" t="s">
        <v>1557</v>
      </c>
      <c r="C28" s="362" t="s">
        <v>350</v>
      </c>
      <c r="D28" s="362">
        <v>1</v>
      </c>
      <c r="E28" s="363"/>
      <c r="F28" s="364">
        <f t="shared" si="0"/>
        <v>0</v>
      </c>
    </row>
    <row r="29" spans="1:6">
      <c r="A29" s="357" t="s">
        <v>1558</v>
      </c>
      <c r="B29" s="368" t="s">
        <v>1559</v>
      </c>
      <c r="C29" s="362" t="s">
        <v>1560</v>
      </c>
      <c r="D29" s="362">
        <v>2500</v>
      </c>
      <c r="E29" s="363"/>
      <c r="F29" s="364">
        <f t="shared" si="0"/>
        <v>0</v>
      </c>
    </row>
    <row r="30" spans="1:6">
      <c r="A30" s="357" t="s">
        <v>1561</v>
      </c>
      <c r="B30" s="368" t="s">
        <v>1562</v>
      </c>
      <c r="C30" s="362" t="s">
        <v>315</v>
      </c>
      <c r="D30" s="362">
        <v>3</v>
      </c>
      <c r="E30" s="363"/>
      <c r="F30" s="364">
        <f t="shared" si="0"/>
        <v>0</v>
      </c>
    </row>
    <row r="31" spans="1:6">
      <c r="A31" s="357" t="s">
        <v>1563</v>
      </c>
      <c r="B31" s="368" t="s">
        <v>1564</v>
      </c>
      <c r="C31" s="362" t="s">
        <v>350</v>
      </c>
      <c r="D31" s="362">
        <v>2</v>
      </c>
      <c r="E31" s="363"/>
      <c r="F31" s="364">
        <f t="shared" si="0"/>
        <v>0</v>
      </c>
    </row>
    <row r="32" spans="1:6">
      <c r="A32" s="357" t="s">
        <v>1565</v>
      </c>
      <c r="B32" s="368" t="s">
        <v>1566</v>
      </c>
      <c r="C32" s="362" t="s">
        <v>315</v>
      </c>
      <c r="D32" s="362">
        <v>1</v>
      </c>
      <c r="E32" s="363"/>
      <c r="F32" s="364">
        <f t="shared" si="0"/>
        <v>0</v>
      </c>
    </row>
    <row r="33" spans="1:6">
      <c r="A33" s="357" t="s">
        <v>1567</v>
      </c>
      <c r="B33" s="369" t="s">
        <v>1568</v>
      </c>
      <c r="C33" s="362" t="s">
        <v>315</v>
      </c>
      <c r="D33" s="362">
        <v>2</v>
      </c>
      <c r="E33" s="363"/>
      <c r="F33" s="364">
        <f t="shared" si="0"/>
        <v>0</v>
      </c>
    </row>
    <row r="34" spans="1:6">
      <c r="A34" s="357" t="s">
        <v>1569</v>
      </c>
      <c r="B34" s="368" t="s">
        <v>1547</v>
      </c>
      <c r="C34" s="362" t="s">
        <v>315</v>
      </c>
      <c r="D34" s="362">
        <v>15</v>
      </c>
      <c r="E34" s="363"/>
      <c r="F34" s="364">
        <f t="shared" si="0"/>
        <v>0</v>
      </c>
    </row>
    <row r="35" spans="1:6">
      <c r="A35" s="357" t="s">
        <v>1570</v>
      </c>
      <c r="B35" s="368" t="s">
        <v>1571</v>
      </c>
      <c r="C35" s="362" t="s">
        <v>315</v>
      </c>
      <c r="D35" s="362">
        <v>6</v>
      </c>
      <c r="E35" s="363"/>
      <c r="F35" s="364">
        <f t="shared" si="0"/>
        <v>0</v>
      </c>
    </row>
    <row r="36" spans="1:6">
      <c r="A36" s="357" t="s">
        <v>1572</v>
      </c>
      <c r="B36" s="368" t="s">
        <v>1573</v>
      </c>
      <c r="C36" s="362" t="s">
        <v>315</v>
      </c>
      <c r="D36" s="362">
        <v>7</v>
      </c>
      <c r="E36" s="363"/>
      <c r="F36" s="364">
        <f t="shared" si="0"/>
        <v>0</v>
      </c>
    </row>
    <row r="37" spans="1:6">
      <c r="A37" s="357" t="s">
        <v>1574</v>
      </c>
      <c r="B37" s="368" t="s">
        <v>1575</v>
      </c>
      <c r="C37" s="362" t="s">
        <v>315</v>
      </c>
      <c r="D37" s="362">
        <v>3</v>
      </c>
      <c r="E37" s="363"/>
      <c r="F37" s="364">
        <f>D37*E37</f>
        <v>0</v>
      </c>
    </row>
    <row r="38" spans="1:6">
      <c r="A38" s="357" t="s">
        <v>1576</v>
      </c>
      <c r="B38" s="368" t="s">
        <v>1577</v>
      </c>
      <c r="C38" s="362" t="s">
        <v>315</v>
      </c>
      <c r="D38" s="362">
        <v>2</v>
      </c>
      <c r="E38" s="363"/>
      <c r="F38" s="364">
        <f>D38*E38</f>
        <v>0</v>
      </c>
    </row>
    <row r="39" spans="1:6">
      <c r="A39" s="357" t="s">
        <v>1578</v>
      </c>
      <c r="B39" s="368" t="s">
        <v>1579</v>
      </c>
      <c r="C39" s="362" t="s">
        <v>315</v>
      </c>
      <c r="D39" s="362">
        <v>1</v>
      </c>
      <c r="E39" s="363"/>
      <c r="F39" s="364">
        <f>D39*E39</f>
        <v>0</v>
      </c>
    </row>
    <row r="40" spans="1:6">
      <c r="A40" s="357" t="s">
        <v>1580</v>
      </c>
      <c r="B40" s="368" t="s">
        <v>1581</v>
      </c>
      <c r="C40" s="362" t="s">
        <v>315</v>
      </c>
      <c r="D40" s="362">
        <v>2</v>
      </c>
      <c r="E40" s="363"/>
      <c r="F40" s="364">
        <f t="shared" si="0"/>
        <v>0</v>
      </c>
    </row>
    <row r="41" spans="1:6">
      <c r="A41" s="357" t="s">
        <v>1582</v>
      </c>
      <c r="B41" s="368" t="s">
        <v>1583</v>
      </c>
      <c r="C41" s="362" t="s">
        <v>315</v>
      </c>
      <c r="D41" s="362">
        <v>9</v>
      </c>
      <c r="E41" s="363"/>
      <c r="F41" s="364">
        <f t="shared" si="0"/>
        <v>0</v>
      </c>
    </row>
    <row r="42" spans="1:6">
      <c r="A42" s="357" t="s">
        <v>1584</v>
      </c>
      <c r="B42" s="368" t="s">
        <v>1585</v>
      </c>
      <c r="C42" s="362" t="s">
        <v>156</v>
      </c>
      <c r="D42" s="362">
        <v>42</v>
      </c>
      <c r="E42" s="363"/>
      <c r="F42" s="364">
        <f t="shared" si="0"/>
        <v>0</v>
      </c>
    </row>
    <row r="43" spans="1:6">
      <c r="A43" s="357" t="s">
        <v>1586</v>
      </c>
      <c r="B43" s="368" t="s">
        <v>1587</v>
      </c>
      <c r="C43" s="362" t="s">
        <v>156</v>
      </c>
      <c r="D43" s="362">
        <v>8</v>
      </c>
      <c r="E43" s="363"/>
      <c r="F43" s="364">
        <f t="shared" si="0"/>
        <v>0</v>
      </c>
    </row>
    <row r="44" spans="1:6">
      <c r="A44" s="357" t="s">
        <v>1588</v>
      </c>
      <c r="B44" s="368" t="s">
        <v>1589</v>
      </c>
      <c r="C44" s="362" t="s">
        <v>156</v>
      </c>
      <c r="D44" s="362">
        <v>30</v>
      </c>
      <c r="E44" s="363"/>
      <c r="F44" s="364">
        <f t="shared" si="0"/>
        <v>0</v>
      </c>
    </row>
    <row r="45" spans="1:6">
      <c r="A45" s="357" t="s">
        <v>1590</v>
      </c>
      <c r="B45" s="368" t="s">
        <v>1591</v>
      </c>
      <c r="C45" s="362" t="s">
        <v>156</v>
      </c>
      <c r="D45" s="362">
        <v>12</v>
      </c>
      <c r="E45" s="363"/>
      <c r="F45" s="364">
        <f>D45*E45</f>
        <v>0</v>
      </c>
    </row>
    <row r="46" spans="1:6">
      <c r="A46" s="357" t="s">
        <v>1592</v>
      </c>
      <c r="B46" s="368" t="s">
        <v>1593</v>
      </c>
      <c r="C46" s="362" t="s">
        <v>156</v>
      </c>
      <c r="D46" s="362">
        <v>32</v>
      </c>
      <c r="E46" s="363"/>
      <c r="F46" s="364">
        <f>D46*E46</f>
        <v>0</v>
      </c>
    </row>
    <row r="47" spans="1:6">
      <c r="A47" s="357" t="s">
        <v>1594</v>
      </c>
      <c r="B47" s="368" t="s">
        <v>1595</v>
      </c>
      <c r="C47" s="362" t="s">
        <v>156</v>
      </c>
      <c r="D47" s="362">
        <v>48</v>
      </c>
      <c r="E47" s="363"/>
      <c r="F47" s="364">
        <f>D47*E47</f>
        <v>0</v>
      </c>
    </row>
    <row r="48" spans="1:6">
      <c r="A48" s="357" t="s">
        <v>1596</v>
      </c>
      <c r="B48" s="368" t="s">
        <v>1597</v>
      </c>
      <c r="C48" s="362" t="s">
        <v>156</v>
      </c>
      <c r="D48" s="362">
        <v>15</v>
      </c>
      <c r="E48" s="363"/>
      <c r="F48" s="364">
        <f t="shared" si="0"/>
        <v>0</v>
      </c>
    </row>
    <row r="49" spans="1:6">
      <c r="A49" s="357" t="s">
        <v>1598</v>
      </c>
      <c r="B49" s="368" t="s">
        <v>1599</v>
      </c>
      <c r="C49" s="362" t="s">
        <v>156</v>
      </c>
      <c r="D49" s="362">
        <v>18</v>
      </c>
      <c r="E49" s="363"/>
      <c r="F49" s="364">
        <f t="shared" si="0"/>
        <v>0</v>
      </c>
    </row>
    <row r="50" spans="1:6">
      <c r="A50" s="357" t="s">
        <v>1600</v>
      </c>
      <c r="B50" s="368" t="s">
        <v>1601</v>
      </c>
      <c r="C50" s="362" t="s">
        <v>156</v>
      </c>
      <c r="D50" s="362">
        <v>18</v>
      </c>
      <c r="E50" s="363"/>
      <c r="F50" s="364">
        <f>D50*E50</f>
        <v>0</v>
      </c>
    </row>
    <row r="51" spans="1:6">
      <c r="A51" s="357" t="s">
        <v>1602</v>
      </c>
      <c r="B51" s="368" t="s">
        <v>1603</v>
      </c>
      <c r="C51" s="362" t="s">
        <v>156</v>
      </c>
      <c r="D51" s="362">
        <v>18</v>
      </c>
      <c r="E51" s="363"/>
      <c r="F51" s="364">
        <f>D51*E51</f>
        <v>0</v>
      </c>
    </row>
    <row r="52" spans="1:6">
      <c r="A52" s="357" t="s">
        <v>1604</v>
      </c>
      <c r="B52" s="368" t="s">
        <v>1605</v>
      </c>
      <c r="C52" s="362" t="s">
        <v>156</v>
      </c>
      <c r="D52" s="362">
        <v>3</v>
      </c>
      <c r="E52" s="363"/>
      <c r="F52" s="364">
        <f>D52*E52</f>
        <v>0</v>
      </c>
    </row>
    <row r="53" spans="1:6">
      <c r="A53" s="357" t="s">
        <v>1606</v>
      </c>
      <c r="B53" s="368" t="s">
        <v>1607</v>
      </c>
      <c r="C53" s="362" t="s">
        <v>315</v>
      </c>
      <c r="D53" s="362">
        <v>2</v>
      </c>
      <c r="E53" s="363"/>
      <c r="F53" s="364">
        <f t="shared" si="0"/>
        <v>0</v>
      </c>
    </row>
    <row r="54" spans="1:6">
      <c r="A54" s="357" t="s">
        <v>1608</v>
      </c>
      <c r="B54" s="368" t="s">
        <v>1609</v>
      </c>
      <c r="C54" s="362" t="s">
        <v>315</v>
      </c>
      <c r="D54" s="362">
        <v>2</v>
      </c>
      <c r="E54" s="363"/>
      <c r="F54" s="364">
        <f t="shared" si="0"/>
        <v>0</v>
      </c>
    </row>
    <row r="55" spans="1:6">
      <c r="A55" s="357" t="s">
        <v>1610</v>
      </c>
      <c r="B55" s="368" t="s">
        <v>1611</v>
      </c>
      <c r="C55" s="362" t="s">
        <v>315</v>
      </c>
      <c r="D55" s="362">
        <v>2</v>
      </c>
      <c r="E55" s="363"/>
      <c r="F55" s="364">
        <f t="shared" si="0"/>
        <v>0</v>
      </c>
    </row>
    <row r="56" spans="1:6">
      <c r="A56" s="357" t="s">
        <v>1612</v>
      </c>
      <c r="B56" s="368" t="s">
        <v>1613</v>
      </c>
      <c r="C56" s="362" t="s">
        <v>315</v>
      </c>
      <c r="D56" s="362">
        <v>2</v>
      </c>
      <c r="E56" s="363"/>
      <c r="F56" s="364">
        <f t="shared" si="0"/>
        <v>0</v>
      </c>
    </row>
    <row r="57" spans="1:6">
      <c r="A57" s="357" t="s">
        <v>1614</v>
      </c>
      <c r="B57" s="368" t="s">
        <v>1615</v>
      </c>
      <c r="C57" s="362" t="s">
        <v>315</v>
      </c>
      <c r="D57" s="362">
        <v>1</v>
      </c>
      <c r="E57" s="363"/>
      <c r="F57" s="364">
        <f t="shared" si="0"/>
        <v>0</v>
      </c>
    </row>
    <row r="58" spans="1:6">
      <c r="A58" s="357" t="s">
        <v>1616</v>
      </c>
      <c r="B58" s="368" t="s">
        <v>1617</v>
      </c>
      <c r="C58" s="362" t="s">
        <v>315</v>
      </c>
      <c r="D58" s="362">
        <v>1</v>
      </c>
      <c r="E58" s="363"/>
      <c r="F58" s="364">
        <f t="shared" si="0"/>
        <v>0</v>
      </c>
    </row>
    <row r="59" spans="1:6">
      <c r="A59" s="357" t="s">
        <v>1618</v>
      </c>
      <c r="B59" s="368" t="s">
        <v>1619</v>
      </c>
      <c r="C59" s="362" t="s">
        <v>315</v>
      </c>
      <c r="D59" s="362">
        <v>12</v>
      </c>
      <c r="E59" s="363"/>
      <c r="F59" s="364">
        <f t="shared" si="0"/>
        <v>0</v>
      </c>
    </row>
    <row r="60" spans="1:6">
      <c r="A60" s="357" t="s">
        <v>1620</v>
      </c>
      <c r="B60" s="368" t="s">
        <v>1621</v>
      </c>
      <c r="C60" s="362" t="s">
        <v>315</v>
      </c>
      <c r="D60" s="362">
        <v>5</v>
      </c>
      <c r="E60" s="363"/>
      <c r="F60" s="364">
        <f t="shared" si="0"/>
        <v>0</v>
      </c>
    </row>
    <row r="61" spans="1:6">
      <c r="A61" s="357" t="s">
        <v>1622</v>
      </c>
      <c r="B61" s="368" t="s">
        <v>1623</v>
      </c>
      <c r="C61" s="362" t="s">
        <v>315</v>
      </c>
      <c r="D61" s="362">
        <v>3</v>
      </c>
      <c r="E61" s="363"/>
      <c r="F61" s="364">
        <f t="shared" si="0"/>
        <v>0</v>
      </c>
    </row>
    <row r="62" spans="1:6">
      <c r="A62" s="357" t="s">
        <v>1624</v>
      </c>
      <c r="B62" s="368" t="s">
        <v>1625</v>
      </c>
      <c r="C62" s="362" t="s">
        <v>315</v>
      </c>
      <c r="D62" s="362">
        <v>6</v>
      </c>
      <c r="E62" s="363"/>
      <c r="F62" s="364">
        <f t="shared" si="0"/>
        <v>0</v>
      </c>
    </row>
    <row r="63" spans="1:6">
      <c r="A63" s="357" t="s">
        <v>1626</v>
      </c>
      <c r="B63" s="368" t="s">
        <v>1627</v>
      </c>
      <c r="C63" s="362" t="s">
        <v>309</v>
      </c>
      <c r="D63" s="362">
        <v>1250</v>
      </c>
      <c r="E63" s="363"/>
      <c r="F63" s="364">
        <f t="shared" si="0"/>
        <v>0</v>
      </c>
    </row>
    <row r="64" spans="1:6">
      <c r="A64" s="357" t="s">
        <v>1628</v>
      </c>
      <c r="B64" s="368" t="s">
        <v>1629</v>
      </c>
      <c r="C64" s="362" t="s">
        <v>350</v>
      </c>
      <c r="D64" s="362">
        <v>1</v>
      </c>
      <c r="E64" s="363"/>
      <c r="F64" s="364">
        <f t="shared" si="0"/>
        <v>0</v>
      </c>
    </row>
    <row r="65" spans="1:6">
      <c r="A65" s="357" t="s">
        <v>1630</v>
      </c>
      <c r="B65" s="368" t="s">
        <v>1631</v>
      </c>
      <c r="C65" s="362" t="s">
        <v>350</v>
      </c>
      <c r="D65" s="362">
        <v>1</v>
      </c>
      <c r="E65" s="363"/>
      <c r="F65" s="364">
        <f t="shared" si="0"/>
        <v>0</v>
      </c>
    </row>
    <row r="66" spans="1:6">
      <c r="A66" s="357" t="s">
        <v>1632</v>
      </c>
      <c r="B66" s="368" t="s">
        <v>1633</v>
      </c>
      <c r="C66" s="362" t="s">
        <v>350</v>
      </c>
      <c r="D66" s="362">
        <v>1</v>
      </c>
      <c r="E66" s="363"/>
      <c r="F66" s="364">
        <f t="shared" si="0"/>
        <v>0</v>
      </c>
    </row>
    <row r="67" spans="1:6">
      <c r="A67" s="357" t="s">
        <v>1634</v>
      </c>
      <c r="B67" s="368" t="s">
        <v>1635</v>
      </c>
      <c r="C67" s="362" t="s">
        <v>315</v>
      </c>
      <c r="D67" s="362">
        <v>1</v>
      </c>
      <c r="E67" s="363"/>
      <c r="F67" s="364">
        <f t="shared" si="0"/>
        <v>0</v>
      </c>
    </row>
    <row r="68" spans="1:6" ht="20.399999999999999">
      <c r="A68" s="357" t="s">
        <v>1636</v>
      </c>
      <c r="B68" s="368" t="s">
        <v>1637</v>
      </c>
      <c r="C68" s="362" t="s">
        <v>350</v>
      </c>
      <c r="D68" s="362">
        <v>1</v>
      </c>
      <c r="E68" s="363"/>
      <c r="F68" s="364">
        <f t="shared" si="0"/>
        <v>0</v>
      </c>
    </row>
    <row r="69" spans="1:6">
      <c r="A69" s="367"/>
      <c r="B69" s="358"/>
      <c r="C69" s="362"/>
      <c r="D69" s="362"/>
      <c r="E69" s="363"/>
      <c r="F69" s="364"/>
    </row>
    <row r="70" spans="1:6" ht="13.2">
      <c r="A70" s="366" t="s">
        <v>1638</v>
      </c>
      <c r="B70" s="353" t="s">
        <v>603</v>
      </c>
      <c r="C70" s="370"/>
      <c r="D70" s="370"/>
      <c r="E70" s="371"/>
      <c r="F70" s="364"/>
    </row>
    <row r="71" spans="1:6">
      <c r="A71" s="367"/>
      <c r="B71" s="358"/>
      <c r="C71" s="362"/>
      <c r="D71" s="362"/>
      <c r="E71" s="363"/>
      <c r="F71" s="364"/>
    </row>
    <row r="72" spans="1:6">
      <c r="A72" s="357" t="s">
        <v>1639</v>
      </c>
      <c r="B72" s="365" t="s">
        <v>1640</v>
      </c>
      <c r="C72" s="362" t="s">
        <v>350</v>
      </c>
      <c r="D72" s="362">
        <v>1</v>
      </c>
      <c r="E72" s="363"/>
      <c r="F72" s="364">
        <f t="shared" ref="F72:F79" si="1">D72*E72</f>
        <v>0</v>
      </c>
    </row>
    <row r="73" spans="1:6">
      <c r="A73" s="357" t="s">
        <v>1641</v>
      </c>
      <c r="B73" s="358" t="s">
        <v>1642</v>
      </c>
      <c r="C73" s="362" t="s">
        <v>350</v>
      </c>
      <c r="D73" s="362">
        <v>1</v>
      </c>
      <c r="E73" s="363"/>
      <c r="F73" s="364">
        <f t="shared" si="1"/>
        <v>0</v>
      </c>
    </row>
    <row r="74" spans="1:6">
      <c r="A74" s="357" t="s">
        <v>1643</v>
      </c>
      <c r="B74" s="368" t="s">
        <v>609</v>
      </c>
      <c r="C74" s="362" t="s">
        <v>350</v>
      </c>
      <c r="D74" s="362">
        <v>1</v>
      </c>
      <c r="E74" s="363"/>
      <c r="F74" s="364">
        <f t="shared" si="1"/>
        <v>0</v>
      </c>
    </row>
    <row r="75" spans="1:6">
      <c r="A75" s="357" t="s">
        <v>1644</v>
      </c>
      <c r="B75" s="372" t="s">
        <v>1645</v>
      </c>
      <c r="C75" s="362" t="s">
        <v>350</v>
      </c>
      <c r="D75" s="362">
        <v>1</v>
      </c>
      <c r="E75" s="363"/>
      <c r="F75" s="364">
        <f t="shared" si="1"/>
        <v>0</v>
      </c>
    </row>
    <row r="76" spans="1:6">
      <c r="A76" s="357" t="s">
        <v>1646</v>
      </c>
      <c r="B76" s="372" t="s">
        <v>1647</v>
      </c>
      <c r="C76" s="362" t="s">
        <v>350</v>
      </c>
      <c r="D76" s="362">
        <v>1</v>
      </c>
      <c r="E76" s="363"/>
      <c r="F76" s="364">
        <f t="shared" si="1"/>
        <v>0</v>
      </c>
    </row>
    <row r="77" spans="1:6">
      <c r="A77" s="357" t="s">
        <v>1648</v>
      </c>
      <c r="B77" s="372" t="s">
        <v>1649</v>
      </c>
      <c r="C77" s="362" t="s">
        <v>350</v>
      </c>
      <c r="D77" s="362">
        <v>1</v>
      </c>
      <c r="E77" s="363"/>
      <c r="F77" s="364">
        <f t="shared" si="1"/>
        <v>0</v>
      </c>
    </row>
    <row r="78" spans="1:6">
      <c r="A78" s="357" t="s">
        <v>1650</v>
      </c>
      <c r="B78" s="372" t="s">
        <v>1651</v>
      </c>
      <c r="C78" s="362" t="s">
        <v>350</v>
      </c>
      <c r="D78" s="362">
        <v>1</v>
      </c>
      <c r="E78" s="363"/>
      <c r="F78" s="364">
        <f>D78*E78</f>
        <v>0</v>
      </c>
    </row>
    <row r="79" spans="1:6">
      <c r="A79" s="357" t="s">
        <v>1652</v>
      </c>
      <c r="B79" s="372" t="s">
        <v>1653</v>
      </c>
      <c r="C79" s="362" t="s">
        <v>350</v>
      </c>
      <c r="D79" s="362">
        <v>1</v>
      </c>
      <c r="E79" s="363"/>
      <c r="F79" s="364">
        <f t="shared" si="1"/>
        <v>0</v>
      </c>
    </row>
    <row r="80" spans="1:6">
      <c r="A80" s="357"/>
      <c r="B80" s="373"/>
      <c r="C80" s="359"/>
      <c r="D80" s="362"/>
      <c r="E80" s="363"/>
      <c r="F80" s="364"/>
    </row>
    <row r="81" spans="1:6" ht="13.2">
      <c r="A81" s="366" t="s">
        <v>1654</v>
      </c>
      <c r="B81" s="353" t="s">
        <v>1655</v>
      </c>
      <c r="C81" s="370"/>
      <c r="D81" s="370"/>
      <c r="E81" s="371"/>
      <c r="F81" s="364"/>
    </row>
    <row r="82" spans="1:6">
      <c r="A82" s="367"/>
      <c r="B82" s="358"/>
      <c r="C82" s="362"/>
      <c r="D82" s="362"/>
      <c r="E82" s="363"/>
      <c r="F82" s="364"/>
    </row>
    <row r="83" spans="1:6">
      <c r="A83" s="357" t="s">
        <v>1656</v>
      </c>
      <c r="B83" s="365" t="s">
        <v>1657</v>
      </c>
      <c r="C83" s="362" t="s">
        <v>350</v>
      </c>
      <c r="D83" s="362">
        <v>3</v>
      </c>
      <c r="E83" s="363"/>
      <c r="F83" s="364">
        <f>D83*E83</f>
        <v>0</v>
      </c>
    </row>
    <row r="84" spans="1:6">
      <c r="A84" s="357" t="s">
        <v>1658</v>
      </c>
      <c r="B84" s="365" t="s">
        <v>1659</v>
      </c>
      <c r="C84" s="362" t="s">
        <v>350</v>
      </c>
      <c r="D84" s="362">
        <v>3</v>
      </c>
      <c r="E84" s="363"/>
      <c r="F84" s="364">
        <f>D84*E84</f>
        <v>0</v>
      </c>
    </row>
    <row r="85" spans="1:6">
      <c r="A85" s="357" t="s">
        <v>1660</v>
      </c>
      <c r="B85" s="365" t="s">
        <v>1661</v>
      </c>
      <c r="C85" s="362" t="s">
        <v>350</v>
      </c>
      <c r="D85" s="362">
        <v>1</v>
      </c>
      <c r="E85" s="363"/>
      <c r="F85" s="364">
        <f>D85*E85</f>
        <v>0</v>
      </c>
    </row>
    <row r="86" spans="1:6" ht="13.2">
      <c r="A86" s="346"/>
      <c r="B86" s="347"/>
      <c r="C86" s="348"/>
      <c r="D86" s="349"/>
      <c r="E86" s="350"/>
      <c r="F86" s="351"/>
    </row>
    <row r="87" spans="1:6">
      <c r="A87" s="367"/>
      <c r="B87" s="358"/>
      <c r="C87" s="362"/>
      <c r="D87" s="362"/>
      <c r="E87" s="374"/>
      <c r="F87" s="375"/>
    </row>
    <row r="88" spans="1:6">
      <c r="A88" s="357"/>
      <c r="B88" s="376" t="s">
        <v>628</v>
      </c>
      <c r="C88" s="359"/>
      <c r="D88" s="362"/>
      <c r="E88" s="374"/>
      <c r="F88" s="377">
        <f>SUM(F18:F87)</f>
        <v>0</v>
      </c>
    </row>
    <row r="89" spans="1:6" ht="10.8" thickBot="1">
      <c r="A89" s="378"/>
      <c r="B89" s="379"/>
      <c r="C89" s="379"/>
      <c r="D89" s="379"/>
      <c r="E89" s="379"/>
      <c r="F89" s="380"/>
    </row>
  </sheetData>
  <mergeCells count="5">
    <mergeCell ref="D7:F7"/>
    <mergeCell ref="D8:F8"/>
    <mergeCell ref="B10:F10"/>
    <mergeCell ref="B11:F11"/>
    <mergeCell ref="B12:F12"/>
  </mergeCells>
  <hyperlinks>
    <hyperlink ref="C4" r:id="rId1"/>
  </hyperlinks>
  <pageMargins left="0.7" right="0.7" top="0.78740157499999996" bottom="0.78740157499999996" header="0.3" footer="0.3"/>
  <pageSetup paperSize="9" scale="81"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7"/>
  <sheetViews>
    <sheetView view="pageBreakPreview" topLeftCell="A136" zoomScale="60" zoomScaleNormal="90" workbookViewId="0">
      <selection activeCell="J168" sqref="J168"/>
    </sheetView>
  </sheetViews>
  <sheetFormatPr defaultRowHeight="10.199999999999999"/>
  <cols>
    <col min="1" max="1" width="9.28515625" bestFit="1" customWidth="1"/>
    <col min="2" max="2" width="61.42578125" customWidth="1"/>
    <col min="3" max="3" width="14.42578125" customWidth="1"/>
    <col min="5" max="5" width="10.85546875" bestFit="1" customWidth="1"/>
    <col min="6" max="6" width="18.5703125" bestFit="1" customWidth="1"/>
    <col min="7" max="7" width="13.28515625" bestFit="1" customWidth="1"/>
    <col min="8" max="9" width="14.28515625" bestFit="1" customWidth="1"/>
    <col min="10" max="10" width="31.28515625" bestFit="1" customWidth="1"/>
  </cols>
  <sheetData>
    <row r="1" spans="1:10" ht="22.8">
      <c r="A1" s="509" t="s">
        <v>1662</v>
      </c>
      <c r="B1" s="509"/>
      <c r="C1" s="509"/>
      <c r="D1" s="509"/>
      <c r="E1" s="509"/>
      <c r="F1" s="509"/>
      <c r="G1" s="509"/>
      <c r="H1" s="509"/>
      <c r="I1" s="509"/>
      <c r="J1" s="509"/>
    </row>
    <row r="2" spans="1:10" ht="13.8">
      <c r="A2" s="510" t="s">
        <v>1663</v>
      </c>
      <c r="B2" s="511"/>
      <c r="C2" s="511"/>
      <c r="D2" s="511"/>
      <c r="E2" s="512"/>
      <c r="F2" s="513" t="s">
        <v>35</v>
      </c>
      <c r="G2" s="514"/>
      <c r="H2" s="515" t="s">
        <v>40</v>
      </c>
      <c r="I2" s="515"/>
      <c r="J2" s="381" t="s">
        <v>1311</v>
      </c>
    </row>
    <row r="3" spans="1:10" ht="12">
      <c r="A3" s="382" t="s">
        <v>1664</v>
      </c>
      <c r="B3" s="383" t="s">
        <v>1665</v>
      </c>
      <c r="C3" s="384" t="s">
        <v>1666</v>
      </c>
      <c r="D3" s="385" t="s">
        <v>80</v>
      </c>
      <c r="E3" s="386" t="s">
        <v>1667</v>
      </c>
      <c r="F3" s="387" t="s">
        <v>1668</v>
      </c>
      <c r="G3" s="388" t="s">
        <v>628</v>
      </c>
      <c r="H3" s="389" t="s">
        <v>1668</v>
      </c>
      <c r="I3" s="390" t="s">
        <v>628</v>
      </c>
      <c r="J3" s="391" t="s">
        <v>628</v>
      </c>
    </row>
    <row r="4" spans="1:10">
      <c r="A4" s="392"/>
      <c r="B4" s="393" t="s">
        <v>1669</v>
      </c>
      <c r="C4" s="394"/>
      <c r="D4" s="395"/>
      <c r="E4" s="395"/>
      <c r="F4" s="396"/>
      <c r="G4" s="397"/>
      <c r="H4" s="398"/>
      <c r="I4" s="397"/>
      <c r="J4" s="399"/>
    </row>
    <row r="5" spans="1:10" ht="51">
      <c r="A5" s="400">
        <v>1</v>
      </c>
      <c r="B5" s="401" t="s">
        <v>1670</v>
      </c>
      <c r="C5" s="402" t="s">
        <v>45</v>
      </c>
      <c r="D5" s="403" t="s">
        <v>156</v>
      </c>
      <c r="E5" s="404">
        <v>131.25</v>
      </c>
      <c r="F5" s="405"/>
      <c r="G5" s="406">
        <f t="shared" ref="G5:G13" si="0">F5*E5</f>
        <v>0</v>
      </c>
      <c r="H5" s="405"/>
      <c r="I5" s="406">
        <f t="shared" ref="I5:I13" si="1">H5*E5</f>
        <v>0</v>
      </c>
      <c r="J5" s="407">
        <f t="shared" ref="J5:J74" si="2">I5+G5</f>
        <v>0</v>
      </c>
    </row>
    <row r="6" spans="1:10" ht="51">
      <c r="A6" s="400">
        <f>A5+1</f>
        <v>2</v>
      </c>
      <c r="B6" s="401" t="s">
        <v>1671</v>
      </c>
      <c r="C6" s="402" t="s">
        <v>45</v>
      </c>
      <c r="D6" s="403" t="s">
        <v>156</v>
      </c>
      <c r="E6" s="404">
        <v>6.25</v>
      </c>
      <c r="F6" s="405"/>
      <c r="G6" s="406">
        <f t="shared" si="0"/>
        <v>0</v>
      </c>
      <c r="H6" s="405"/>
      <c r="I6" s="406">
        <f t="shared" si="1"/>
        <v>0</v>
      </c>
      <c r="J6" s="407">
        <f t="shared" si="2"/>
        <v>0</v>
      </c>
    </row>
    <row r="7" spans="1:10" ht="51">
      <c r="A7" s="400">
        <f t="shared" ref="A7:A13" si="3">A6+1</f>
        <v>3</v>
      </c>
      <c r="B7" s="401" t="s">
        <v>1672</v>
      </c>
      <c r="C7" s="402" t="s">
        <v>45</v>
      </c>
      <c r="D7" s="403" t="s">
        <v>156</v>
      </c>
      <c r="E7" s="404">
        <v>2.5</v>
      </c>
      <c r="F7" s="405"/>
      <c r="G7" s="406">
        <f t="shared" si="0"/>
        <v>0</v>
      </c>
      <c r="H7" s="405"/>
      <c r="I7" s="406">
        <f t="shared" si="1"/>
        <v>0</v>
      </c>
      <c r="J7" s="407">
        <f t="shared" si="2"/>
        <v>0</v>
      </c>
    </row>
    <row r="8" spans="1:10" ht="51">
      <c r="A8" s="400">
        <f t="shared" si="3"/>
        <v>4</v>
      </c>
      <c r="B8" s="401" t="s">
        <v>1673</v>
      </c>
      <c r="C8" s="402" t="s">
        <v>45</v>
      </c>
      <c r="D8" s="403" t="s">
        <v>156</v>
      </c>
      <c r="E8" s="404">
        <v>2.5</v>
      </c>
      <c r="F8" s="405"/>
      <c r="G8" s="406">
        <f t="shared" si="0"/>
        <v>0</v>
      </c>
      <c r="H8" s="405"/>
      <c r="I8" s="406">
        <f t="shared" si="1"/>
        <v>0</v>
      </c>
      <c r="J8" s="407">
        <f t="shared" si="2"/>
        <v>0</v>
      </c>
    </row>
    <row r="9" spans="1:10" ht="20.399999999999999">
      <c r="A9" s="400">
        <f t="shared" si="3"/>
        <v>5</v>
      </c>
      <c r="B9" s="401" t="s">
        <v>1674</v>
      </c>
      <c r="C9" s="402" t="s">
        <v>45</v>
      </c>
      <c r="D9" s="403" t="s">
        <v>156</v>
      </c>
      <c r="E9" s="404">
        <v>11.25</v>
      </c>
      <c r="F9" s="405"/>
      <c r="G9" s="406">
        <f t="shared" si="0"/>
        <v>0</v>
      </c>
      <c r="H9" s="405"/>
      <c r="I9" s="406">
        <f t="shared" si="1"/>
        <v>0</v>
      </c>
      <c r="J9" s="407">
        <f t="shared" si="2"/>
        <v>0</v>
      </c>
    </row>
    <row r="10" spans="1:10" ht="30.6">
      <c r="A10" s="400">
        <f t="shared" si="3"/>
        <v>6</v>
      </c>
      <c r="B10" s="401" t="s">
        <v>1675</v>
      </c>
      <c r="C10" s="402" t="s">
        <v>45</v>
      </c>
      <c r="D10" s="403" t="s">
        <v>156</v>
      </c>
      <c r="E10" s="404">
        <v>25</v>
      </c>
      <c r="F10" s="405"/>
      <c r="G10" s="406">
        <f t="shared" si="0"/>
        <v>0</v>
      </c>
      <c r="H10" s="405"/>
      <c r="I10" s="406">
        <f t="shared" si="1"/>
        <v>0</v>
      </c>
      <c r="J10" s="407">
        <f t="shared" si="2"/>
        <v>0</v>
      </c>
    </row>
    <row r="11" spans="1:10">
      <c r="A11" s="400">
        <f t="shared" si="3"/>
        <v>7</v>
      </c>
      <c r="B11" s="401" t="s">
        <v>1676</v>
      </c>
      <c r="C11" s="402" t="s">
        <v>45</v>
      </c>
      <c r="D11" s="403" t="s">
        <v>156</v>
      </c>
      <c r="E11" s="404">
        <v>62.5</v>
      </c>
      <c r="F11" s="405"/>
      <c r="G11" s="406">
        <f t="shared" si="0"/>
        <v>0</v>
      </c>
      <c r="H11" s="405"/>
      <c r="I11" s="406">
        <f t="shared" si="1"/>
        <v>0</v>
      </c>
      <c r="J11" s="407">
        <f t="shared" si="2"/>
        <v>0</v>
      </c>
    </row>
    <row r="12" spans="1:10">
      <c r="A12" s="400">
        <f t="shared" si="3"/>
        <v>8</v>
      </c>
      <c r="B12" s="401" t="s">
        <v>1677</v>
      </c>
      <c r="C12" s="402" t="s">
        <v>45</v>
      </c>
      <c r="D12" s="403" t="s">
        <v>315</v>
      </c>
      <c r="E12" s="404">
        <v>2</v>
      </c>
      <c r="F12" s="405"/>
      <c r="G12" s="406">
        <f t="shared" si="0"/>
        <v>0</v>
      </c>
      <c r="H12" s="405"/>
      <c r="I12" s="406">
        <f t="shared" si="1"/>
        <v>0</v>
      </c>
      <c r="J12" s="407">
        <f t="shared" si="2"/>
        <v>0</v>
      </c>
    </row>
    <row r="13" spans="1:10">
      <c r="A13" s="400">
        <f t="shared" si="3"/>
        <v>9</v>
      </c>
      <c r="B13" s="401" t="s">
        <v>1678</v>
      </c>
      <c r="C13" s="402" t="s">
        <v>45</v>
      </c>
      <c r="D13" s="403" t="s">
        <v>156</v>
      </c>
      <c r="E13" s="404">
        <v>1850</v>
      </c>
      <c r="F13" s="405"/>
      <c r="G13" s="406">
        <f t="shared" si="0"/>
        <v>0</v>
      </c>
      <c r="H13" s="405"/>
      <c r="I13" s="406">
        <f t="shared" si="1"/>
        <v>0</v>
      </c>
      <c r="J13" s="407">
        <f t="shared" si="2"/>
        <v>0</v>
      </c>
    </row>
    <row r="14" spans="1:10">
      <c r="A14" s="392"/>
      <c r="B14" s="393" t="s">
        <v>1679</v>
      </c>
      <c r="C14" s="394"/>
      <c r="D14" s="395"/>
      <c r="E14" s="395"/>
      <c r="F14" s="396"/>
      <c r="G14" s="397"/>
      <c r="H14" s="398"/>
      <c r="I14" s="397"/>
      <c r="J14" s="399"/>
    </row>
    <row r="15" spans="1:10" ht="20.399999999999999">
      <c r="A15" s="400">
        <f>A13+1</f>
        <v>10</v>
      </c>
      <c r="B15" s="401" t="s">
        <v>1680</v>
      </c>
      <c r="C15" s="402" t="s">
        <v>45</v>
      </c>
      <c r="D15" s="403" t="s">
        <v>156</v>
      </c>
      <c r="E15" s="404">
        <v>225</v>
      </c>
      <c r="F15" s="405"/>
      <c r="G15" s="406">
        <f>F15*E15</f>
        <v>0</v>
      </c>
      <c r="H15" s="405"/>
      <c r="I15" s="406">
        <f>H15*E15</f>
        <v>0</v>
      </c>
      <c r="J15" s="407">
        <f t="shared" si="2"/>
        <v>0</v>
      </c>
    </row>
    <row r="16" spans="1:10" ht="30.6">
      <c r="A16" s="400">
        <f>A15+1</f>
        <v>11</v>
      </c>
      <c r="B16" s="401" t="s">
        <v>1681</v>
      </c>
      <c r="C16" s="402" t="s">
        <v>45</v>
      </c>
      <c r="D16" s="403" t="s">
        <v>156</v>
      </c>
      <c r="E16" s="404">
        <v>93.75</v>
      </c>
      <c r="F16" s="405"/>
      <c r="G16" s="406">
        <f>F16*E16</f>
        <v>0</v>
      </c>
      <c r="H16" s="405"/>
      <c r="I16" s="406">
        <f>H16*E16</f>
        <v>0</v>
      </c>
      <c r="J16" s="407">
        <f t="shared" si="2"/>
        <v>0</v>
      </c>
    </row>
    <row r="17" spans="1:10">
      <c r="A17" s="400">
        <f>A16+1</f>
        <v>12</v>
      </c>
      <c r="B17" s="401" t="s">
        <v>1682</v>
      </c>
      <c r="C17" s="402" t="s">
        <v>45</v>
      </c>
      <c r="D17" s="403" t="s">
        <v>156</v>
      </c>
      <c r="E17" s="404">
        <v>12.5</v>
      </c>
      <c r="F17" s="405"/>
      <c r="G17" s="406">
        <f>F17*E17</f>
        <v>0</v>
      </c>
      <c r="H17" s="405"/>
      <c r="I17" s="406">
        <f>H17*E17</f>
        <v>0</v>
      </c>
      <c r="J17" s="407">
        <f t="shared" si="2"/>
        <v>0</v>
      </c>
    </row>
    <row r="18" spans="1:10">
      <c r="A18" s="400">
        <f>A17+1</f>
        <v>13</v>
      </c>
      <c r="B18" s="401" t="s">
        <v>1683</v>
      </c>
      <c r="C18" s="402" t="s">
        <v>45</v>
      </c>
      <c r="D18" s="403" t="s">
        <v>315</v>
      </c>
      <c r="E18" s="404">
        <v>2</v>
      </c>
      <c r="F18" s="405"/>
      <c r="G18" s="406">
        <f>F18*E18</f>
        <v>0</v>
      </c>
      <c r="H18" s="405"/>
      <c r="I18" s="406">
        <f>H18*E18</f>
        <v>0</v>
      </c>
      <c r="J18" s="407">
        <f t="shared" si="2"/>
        <v>0</v>
      </c>
    </row>
    <row r="19" spans="1:10">
      <c r="A19" s="400">
        <f>A18+1</f>
        <v>14</v>
      </c>
      <c r="B19" s="401" t="s">
        <v>1684</v>
      </c>
      <c r="C19" s="402" t="s">
        <v>45</v>
      </c>
      <c r="D19" s="403" t="s">
        <v>315</v>
      </c>
      <c r="E19" s="404">
        <v>2</v>
      </c>
      <c r="F19" s="405"/>
      <c r="G19" s="406">
        <f>F19*E19</f>
        <v>0</v>
      </c>
      <c r="H19" s="405"/>
      <c r="I19" s="406">
        <f>H19*E19</f>
        <v>0</v>
      </c>
      <c r="J19" s="407">
        <f t="shared" si="2"/>
        <v>0</v>
      </c>
    </row>
    <row r="20" spans="1:10">
      <c r="A20" s="392"/>
      <c r="B20" s="393" t="s">
        <v>1685</v>
      </c>
      <c r="C20" s="394"/>
      <c r="D20" s="395"/>
      <c r="E20" s="395"/>
      <c r="F20" s="396"/>
      <c r="G20" s="397"/>
      <c r="H20" s="398"/>
      <c r="I20" s="397"/>
      <c r="J20" s="399"/>
    </row>
    <row r="21" spans="1:10">
      <c r="A21" s="400">
        <f>A19+1</f>
        <v>15</v>
      </c>
      <c r="B21" s="401" t="s">
        <v>1686</v>
      </c>
      <c r="C21" s="402" t="s">
        <v>45</v>
      </c>
      <c r="D21" s="403" t="s">
        <v>315</v>
      </c>
      <c r="E21" s="404">
        <v>10</v>
      </c>
      <c r="F21" s="405"/>
      <c r="G21" s="406">
        <f>F21*E21</f>
        <v>0</v>
      </c>
      <c r="H21" s="405"/>
      <c r="I21" s="406">
        <f>H21*E21</f>
        <v>0</v>
      </c>
      <c r="J21" s="407">
        <f t="shared" si="2"/>
        <v>0</v>
      </c>
    </row>
    <row r="22" spans="1:10">
      <c r="A22" s="392"/>
      <c r="B22" s="393" t="s">
        <v>1687</v>
      </c>
      <c r="C22" s="394"/>
      <c r="D22" s="395"/>
      <c r="E22" s="395"/>
      <c r="F22" s="396"/>
      <c r="G22" s="397"/>
      <c r="H22" s="398"/>
      <c r="I22" s="397"/>
      <c r="J22" s="399"/>
    </row>
    <row r="23" spans="1:10">
      <c r="A23" s="400">
        <f>A21+1</f>
        <v>16</v>
      </c>
      <c r="B23" s="401" t="s">
        <v>1688</v>
      </c>
      <c r="C23" s="402" t="s">
        <v>45</v>
      </c>
      <c r="D23" s="403" t="s">
        <v>315</v>
      </c>
      <c r="E23" s="404">
        <v>30</v>
      </c>
      <c r="F23" s="405"/>
      <c r="G23" s="406">
        <f t="shared" ref="G23:G29" si="4">F23*E23</f>
        <v>0</v>
      </c>
      <c r="H23" s="405"/>
      <c r="I23" s="406">
        <f t="shared" ref="I23:I29" si="5">H23*E23</f>
        <v>0</v>
      </c>
      <c r="J23" s="407">
        <f t="shared" si="2"/>
        <v>0</v>
      </c>
    </row>
    <row r="24" spans="1:10" ht="20.399999999999999">
      <c r="A24" s="400">
        <f t="shared" ref="A24:A29" si="6">A23+1</f>
        <v>17</v>
      </c>
      <c r="B24" s="401" t="s">
        <v>1689</v>
      </c>
      <c r="C24" s="402" t="s">
        <v>45</v>
      </c>
      <c r="D24" s="403" t="s">
        <v>315</v>
      </c>
      <c r="E24" s="404">
        <v>1</v>
      </c>
      <c r="F24" s="405"/>
      <c r="G24" s="406">
        <f t="shared" si="4"/>
        <v>0</v>
      </c>
      <c r="H24" s="405"/>
      <c r="I24" s="406">
        <f t="shared" si="5"/>
        <v>0</v>
      </c>
      <c r="J24" s="407">
        <f t="shared" si="2"/>
        <v>0</v>
      </c>
    </row>
    <row r="25" spans="1:10">
      <c r="A25" s="400">
        <f t="shared" si="6"/>
        <v>18</v>
      </c>
      <c r="B25" s="401" t="s">
        <v>1690</v>
      </c>
      <c r="C25" s="402" t="s">
        <v>45</v>
      </c>
      <c r="D25" s="403" t="s">
        <v>1691</v>
      </c>
      <c r="E25" s="404">
        <v>1</v>
      </c>
      <c r="F25" s="405"/>
      <c r="G25" s="406">
        <f t="shared" si="4"/>
        <v>0</v>
      </c>
      <c r="H25" s="405"/>
      <c r="I25" s="406">
        <f t="shared" si="5"/>
        <v>0</v>
      </c>
      <c r="J25" s="407">
        <f t="shared" si="2"/>
        <v>0</v>
      </c>
    </row>
    <row r="26" spans="1:10">
      <c r="A26" s="400">
        <f t="shared" si="6"/>
        <v>19</v>
      </c>
      <c r="B26" s="401" t="s">
        <v>1692</v>
      </c>
      <c r="C26" s="402" t="s">
        <v>45</v>
      </c>
      <c r="D26" s="403" t="s">
        <v>315</v>
      </c>
      <c r="E26" s="404">
        <v>100</v>
      </c>
      <c r="F26" s="405"/>
      <c r="G26" s="406">
        <f t="shared" si="4"/>
        <v>0</v>
      </c>
      <c r="H26" s="405"/>
      <c r="I26" s="406">
        <f t="shared" si="5"/>
        <v>0</v>
      </c>
      <c r="J26" s="407">
        <f t="shared" si="2"/>
        <v>0</v>
      </c>
    </row>
    <row r="27" spans="1:10">
      <c r="A27" s="400">
        <f t="shared" si="6"/>
        <v>20</v>
      </c>
      <c r="B27" s="401" t="s">
        <v>1693</v>
      </c>
      <c r="C27" s="402" t="s">
        <v>45</v>
      </c>
      <c r="D27" s="403" t="s">
        <v>315</v>
      </c>
      <c r="E27" s="404">
        <v>100</v>
      </c>
      <c r="F27" s="405"/>
      <c r="G27" s="406">
        <f t="shared" si="4"/>
        <v>0</v>
      </c>
      <c r="H27" s="405"/>
      <c r="I27" s="406">
        <f t="shared" si="5"/>
        <v>0</v>
      </c>
      <c r="J27" s="407">
        <f t="shared" si="2"/>
        <v>0</v>
      </c>
    </row>
    <row r="28" spans="1:10">
      <c r="A28" s="400">
        <f t="shared" si="6"/>
        <v>21</v>
      </c>
      <c r="B28" s="401" t="s">
        <v>1694</v>
      </c>
      <c r="C28" s="402" t="s">
        <v>45</v>
      </c>
      <c r="D28" s="403" t="s">
        <v>315</v>
      </c>
      <c r="E28" s="404">
        <v>100</v>
      </c>
      <c r="F28" s="405"/>
      <c r="G28" s="406">
        <f t="shared" si="4"/>
        <v>0</v>
      </c>
      <c r="H28" s="405"/>
      <c r="I28" s="406">
        <f t="shared" si="5"/>
        <v>0</v>
      </c>
      <c r="J28" s="407">
        <f t="shared" si="2"/>
        <v>0</v>
      </c>
    </row>
    <row r="29" spans="1:10">
      <c r="A29" s="400">
        <f t="shared" si="6"/>
        <v>22</v>
      </c>
      <c r="B29" s="401" t="s">
        <v>1695</v>
      </c>
      <c r="C29" s="402" t="s">
        <v>45</v>
      </c>
      <c r="D29" s="403" t="s">
        <v>315</v>
      </c>
      <c r="E29" s="404">
        <v>100</v>
      </c>
      <c r="F29" s="405"/>
      <c r="G29" s="406">
        <f t="shared" si="4"/>
        <v>0</v>
      </c>
      <c r="H29" s="405"/>
      <c r="I29" s="406">
        <f t="shared" si="5"/>
        <v>0</v>
      </c>
      <c r="J29" s="407">
        <f t="shared" si="2"/>
        <v>0</v>
      </c>
    </row>
    <row r="30" spans="1:10">
      <c r="A30" s="392"/>
      <c r="B30" s="393" t="s">
        <v>1696</v>
      </c>
      <c r="C30" s="394"/>
      <c r="D30" s="395"/>
      <c r="E30" s="395"/>
      <c r="F30" s="396"/>
      <c r="G30" s="397"/>
      <c r="H30" s="398"/>
      <c r="I30" s="397"/>
      <c r="J30" s="399"/>
    </row>
    <row r="31" spans="1:10">
      <c r="A31" s="400">
        <f>A29+1</f>
        <v>23</v>
      </c>
      <c r="B31" s="401" t="s">
        <v>1697</v>
      </c>
      <c r="C31" s="402" t="s">
        <v>45</v>
      </c>
      <c r="D31" s="403" t="s">
        <v>156</v>
      </c>
      <c r="E31" s="404">
        <v>20</v>
      </c>
      <c r="F31" s="405"/>
      <c r="G31" s="406">
        <f>F31*E31</f>
        <v>0</v>
      </c>
      <c r="H31" s="405"/>
      <c r="I31" s="406">
        <f>H31*E31</f>
        <v>0</v>
      </c>
      <c r="J31" s="407">
        <f>I31+G31</f>
        <v>0</v>
      </c>
    </row>
    <row r="32" spans="1:10">
      <c r="A32" s="392"/>
      <c r="B32" s="393" t="s">
        <v>1698</v>
      </c>
      <c r="C32" s="394"/>
      <c r="D32" s="395"/>
      <c r="E32" s="395"/>
      <c r="F32" s="396"/>
      <c r="G32" s="397"/>
      <c r="H32" s="398"/>
      <c r="I32" s="397"/>
      <c r="J32" s="399"/>
    </row>
    <row r="33" spans="1:10">
      <c r="A33" s="400">
        <f>A31+1</f>
        <v>24</v>
      </c>
      <c r="B33" s="401" t="s">
        <v>1699</v>
      </c>
      <c r="C33" s="402" t="s">
        <v>45</v>
      </c>
      <c r="D33" s="403" t="s">
        <v>156</v>
      </c>
      <c r="E33" s="404">
        <v>400</v>
      </c>
      <c r="F33" s="405"/>
      <c r="G33" s="406">
        <f>F33*E33</f>
        <v>0</v>
      </c>
      <c r="H33" s="405"/>
      <c r="I33" s="406">
        <f>H33*E33</f>
        <v>0</v>
      </c>
      <c r="J33" s="407">
        <f t="shared" si="2"/>
        <v>0</v>
      </c>
    </row>
    <row r="34" spans="1:10">
      <c r="A34" s="400">
        <f>A33+1</f>
        <v>25</v>
      </c>
      <c r="B34" s="401" t="s">
        <v>1700</v>
      </c>
      <c r="C34" s="402" t="s">
        <v>45</v>
      </c>
      <c r="D34" s="403" t="s">
        <v>156</v>
      </c>
      <c r="E34" s="404">
        <v>150</v>
      </c>
      <c r="F34" s="405"/>
      <c r="G34" s="406">
        <f>F34*E34</f>
        <v>0</v>
      </c>
      <c r="H34" s="405"/>
      <c r="I34" s="406">
        <f>H34*E34</f>
        <v>0</v>
      </c>
      <c r="J34" s="407">
        <f t="shared" si="2"/>
        <v>0</v>
      </c>
    </row>
    <row r="35" spans="1:10">
      <c r="A35" s="392"/>
      <c r="B35" s="393" t="s">
        <v>1701</v>
      </c>
      <c r="C35" s="394"/>
      <c r="D35" s="395"/>
      <c r="E35" s="395"/>
      <c r="F35" s="396"/>
      <c r="G35" s="397"/>
      <c r="H35" s="398"/>
      <c r="I35" s="397"/>
      <c r="J35" s="399"/>
    </row>
    <row r="36" spans="1:10">
      <c r="A36" s="400">
        <f>A34+1</f>
        <v>26</v>
      </c>
      <c r="B36" s="401" t="s">
        <v>1702</v>
      </c>
      <c r="C36" s="402" t="s">
        <v>45</v>
      </c>
      <c r="D36" s="403" t="s">
        <v>156</v>
      </c>
      <c r="E36" s="404">
        <v>31</v>
      </c>
      <c r="F36" s="405"/>
      <c r="G36" s="406">
        <f>F36*E36</f>
        <v>0</v>
      </c>
      <c r="H36" s="405"/>
      <c r="I36" s="406">
        <f>H36*E36</f>
        <v>0</v>
      </c>
      <c r="J36" s="407">
        <f t="shared" si="2"/>
        <v>0</v>
      </c>
    </row>
    <row r="37" spans="1:10">
      <c r="A37" s="392"/>
      <c r="B37" s="393" t="s">
        <v>1703</v>
      </c>
      <c r="C37" s="394"/>
      <c r="D37" s="395"/>
      <c r="E37" s="395"/>
      <c r="F37" s="396"/>
      <c r="G37" s="397"/>
      <c r="H37" s="398"/>
      <c r="I37" s="397"/>
      <c r="J37" s="399"/>
    </row>
    <row r="38" spans="1:10">
      <c r="A38" s="400">
        <f>A36+1</f>
        <v>27</v>
      </c>
      <c r="B38" s="401" t="s">
        <v>1704</v>
      </c>
      <c r="C38" s="402" t="s">
        <v>45</v>
      </c>
      <c r="D38" s="403" t="s">
        <v>315</v>
      </c>
      <c r="E38" s="404">
        <v>10</v>
      </c>
      <c r="F38" s="405"/>
      <c r="G38" s="406">
        <f>F38*E38</f>
        <v>0</v>
      </c>
      <c r="H38" s="405"/>
      <c r="I38" s="406">
        <f>H38*E38</f>
        <v>0</v>
      </c>
      <c r="J38" s="407">
        <f t="shared" si="2"/>
        <v>0</v>
      </c>
    </row>
    <row r="39" spans="1:10">
      <c r="A39" s="400">
        <f>A38+1</f>
        <v>28</v>
      </c>
      <c r="B39" s="401" t="s">
        <v>1705</v>
      </c>
      <c r="C39" s="402" t="s">
        <v>45</v>
      </c>
      <c r="D39" s="403" t="s">
        <v>315</v>
      </c>
      <c r="E39" s="404">
        <v>4</v>
      </c>
      <c r="F39" s="405"/>
      <c r="G39" s="406">
        <f>F39*E39</f>
        <v>0</v>
      </c>
      <c r="H39" s="405"/>
      <c r="I39" s="406">
        <f>H39*E39</f>
        <v>0</v>
      </c>
      <c r="J39" s="407">
        <f t="shared" si="2"/>
        <v>0</v>
      </c>
    </row>
    <row r="40" spans="1:10">
      <c r="A40" s="400">
        <f>A39+1</f>
        <v>29</v>
      </c>
      <c r="B40" s="401" t="s">
        <v>1706</v>
      </c>
      <c r="C40" s="402" t="s">
        <v>45</v>
      </c>
      <c r="D40" s="403" t="s">
        <v>315</v>
      </c>
      <c r="E40" s="404">
        <v>2</v>
      </c>
      <c r="F40" s="405"/>
      <c r="G40" s="406">
        <f>F40*E40</f>
        <v>0</v>
      </c>
      <c r="H40" s="405"/>
      <c r="I40" s="406">
        <f>H40*E40</f>
        <v>0</v>
      </c>
      <c r="J40" s="407">
        <f t="shared" si="2"/>
        <v>0</v>
      </c>
    </row>
    <row r="41" spans="1:10">
      <c r="A41" s="392"/>
      <c r="B41" s="393" t="s">
        <v>1707</v>
      </c>
      <c r="C41" s="394"/>
      <c r="D41" s="395"/>
      <c r="E41" s="395"/>
      <c r="F41" s="396"/>
      <c r="G41" s="397"/>
      <c r="H41" s="398"/>
      <c r="I41" s="397"/>
      <c r="J41" s="399"/>
    </row>
    <row r="42" spans="1:10" ht="20.399999999999999">
      <c r="A42" s="400">
        <f>A40+1</f>
        <v>30</v>
      </c>
      <c r="B42" s="401" t="s">
        <v>1708</v>
      </c>
      <c r="C42" s="402" t="s">
        <v>45</v>
      </c>
      <c r="D42" s="403" t="s">
        <v>156</v>
      </c>
      <c r="E42" s="403">
        <v>130</v>
      </c>
      <c r="F42" s="405"/>
      <c r="G42" s="406">
        <f>F42*E42</f>
        <v>0</v>
      </c>
      <c r="H42" s="405"/>
      <c r="I42" s="406">
        <f>H42*E42</f>
        <v>0</v>
      </c>
      <c r="J42" s="407">
        <f t="shared" si="2"/>
        <v>0</v>
      </c>
    </row>
    <row r="43" spans="1:10" ht="20.399999999999999">
      <c r="A43" s="400">
        <f>A42+1</f>
        <v>31</v>
      </c>
      <c r="B43" s="401" t="s">
        <v>1709</v>
      </c>
      <c r="C43" s="402" t="s">
        <v>45</v>
      </c>
      <c r="D43" s="403" t="s">
        <v>156</v>
      </c>
      <c r="E43" s="403">
        <v>500</v>
      </c>
      <c r="F43" s="405"/>
      <c r="G43" s="406">
        <f>F43*E43</f>
        <v>0</v>
      </c>
      <c r="H43" s="405"/>
      <c r="I43" s="406">
        <f>H43*E43</f>
        <v>0</v>
      </c>
      <c r="J43" s="407">
        <f t="shared" si="2"/>
        <v>0</v>
      </c>
    </row>
    <row r="44" spans="1:10" ht="20.399999999999999">
      <c r="A44" s="400">
        <f>A43+1</f>
        <v>32</v>
      </c>
      <c r="B44" s="401" t="s">
        <v>1710</v>
      </c>
      <c r="C44" s="402" t="s">
        <v>45</v>
      </c>
      <c r="D44" s="403" t="s">
        <v>156</v>
      </c>
      <c r="E44" s="403">
        <v>1800</v>
      </c>
      <c r="F44" s="405"/>
      <c r="G44" s="406">
        <f>F44*E44</f>
        <v>0</v>
      </c>
      <c r="H44" s="405"/>
      <c r="I44" s="406">
        <f>H44*E44</f>
        <v>0</v>
      </c>
      <c r="J44" s="407">
        <f t="shared" si="2"/>
        <v>0</v>
      </c>
    </row>
    <row r="45" spans="1:10">
      <c r="A45" s="392"/>
      <c r="B45" s="393" t="s">
        <v>1711</v>
      </c>
      <c r="C45" s="394"/>
      <c r="D45" s="395"/>
      <c r="E45" s="395"/>
      <c r="F45" s="396"/>
      <c r="G45" s="397"/>
      <c r="H45" s="398"/>
      <c r="I45" s="397"/>
      <c r="J45" s="399"/>
    </row>
    <row r="46" spans="1:10">
      <c r="A46" s="400">
        <f>A44+1</f>
        <v>33</v>
      </c>
      <c r="B46" s="401" t="s">
        <v>1712</v>
      </c>
      <c r="C46" s="402" t="s">
        <v>45</v>
      </c>
      <c r="D46" s="403" t="s">
        <v>315</v>
      </c>
      <c r="E46" s="403">
        <v>10</v>
      </c>
      <c r="F46" s="405"/>
      <c r="G46" s="406">
        <f>F46*E46</f>
        <v>0</v>
      </c>
      <c r="H46" s="405"/>
      <c r="I46" s="406">
        <f>H46*E46</f>
        <v>0</v>
      </c>
      <c r="J46" s="407">
        <f t="shared" si="2"/>
        <v>0</v>
      </c>
    </row>
    <row r="47" spans="1:10">
      <c r="A47" s="400">
        <f>A46+1</f>
        <v>34</v>
      </c>
      <c r="B47" s="401" t="s">
        <v>1713</v>
      </c>
      <c r="C47" s="402" t="s">
        <v>45</v>
      </c>
      <c r="D47" s="403" t="s">
        <v>315</v>
      </c>
      <c r="E47" s="403">
        <v>1</v>
      </c>
      <c r="F47" s="405"/>
      <c r="G47" s="406">
        <f>F47*E47</f>
        <v>0</v>
      </c>
      <c r="H47" s="405"/>
      <c r="I47" s="406">
        <f>H47*E47</f>
        <v>0</v>
      </c>
      <c r="J47" s="407">
        <f t="shared" si="2"/>
        <v>0</v>
      </c>
    </row>
    <row r="48" spans="1:10">
      <c r="A48" s="392"/>
      <c r="B48" s="393" t="s">
        <v>1714</v>
      </c>
      <c r="C48" s="394"/>
      <c r="D48" s="395"/>
      <c r="E48" s="395"/>
      <c r="F48" s="396"/>
      <c r="G48" s="397"/>
      <c r="H48" s="398"/>
      <c r="I48" s="397"/>
      <c r="J48" s="399"/>
    </row>
    <row r="49" spans="1:10">
      <c r="A49" s="400">
        <f>A47+1</f>
        <v>35</v>
      </c>
      <c r="B49" s="401" t="s">
        <v>1715</v>
      </c>
      <c r="C49" s="402" t="s">
        <v>45</v>
      </c>
      <c r="D49" s="403" t="s">
        <v>315</v>
      </c>
      <c r="E49" s="403">
        <v>2</v>
      </c>
      <c r="F49" s="405"/>
      <c r="G49" s="406">
        <f>F49*E49</f>
        <v>0</v>
      </c>
      <c r="H49" s="405"/>
      <c r="I49" s="406">
        <f>H49*E49</f>
        <v>0</v>
      </c>
      <c r="J49" s="407">
        <f t="shared" si="2"/>
        <v>0</v>
      </c>
    </row>
    <row r="50" spans="1:10">
      <c r="A50" s="400">
        <f>A49+1</f>
        <v>36</v>
      </c>
      <c r="B50" s="401" t="s">
        <v>1716</v>
      </c>
      <c r="C50" s="402" t="s">
        <v>45</v>
      </c>
      <c r="D50" s="403" t="s">
        <v>315</v>
      </c>
      <c r="E50" s="403">
        <v>2</v>
      </c>
      <c r="F50" s="405"/>
      <c r="G50" s="406">
        <f>F50*E50</f>
        <v>0</v>
      </c>
      <c r="H50" s="405"/>
      <c r="I50" s="406">
        <f>H50*E50</f>
        <v>0</v>
      </c>
      <c r="J50" s="407">
        <f t="shared" si="2"/>
        <v>0</v>
      </c>
    </row>
    <row r="51" spans="1:10">
      <c r="A51" s="392"/>
      <c r="B51" s="393" t="s">
        <v>1717</v>
      </c>
      <c r="C51" s="394"/>
      <c r="D51" s="395"/>
      <c r="E51" s="395"/>
      <c r="F51" s="396"/>
      <c r="G51" s="397"/>
      <c r="H51" s="398"/>
      <c r="I51" s="397"/>
      <c r="J51" s="399"/>
    </row>
    <row r="52" spans="1:10" ht="20.399999999999999">
      <c r="A52" s="400">
        <f>A50+1</f>
        <v>37</v>
      </c>
      <c r="B52" s="401" t="s">
        <v>1718</v>
      </c>
      <c r="C52" s="402" t="s">
        <v>45</v>
      </c>
      <c r="D52" s="403" t="s">
        <v>315</v>
      </c>
      <c r="E52" s="403">
        <v>1</v>
      </c>
      <c r="F52" s="405"/>
      <c r="G52" s="406">
        <f t="shared" ref="G52:G68" si="7">F52*E52</f>
        <v>0</v>
      </c>
      <c r="H52" s="405"/>
      <c r="I52" s="406">
        <f>H52*E52</f>
        <v>0</v>
      </c>
      <c r="J52" s="407">
        <f t="shared" si="2"/>
        <v>0</v>
      </c>
    </row>
    <row r="53" spans="1:10">
      <c r="A53" s="392"/>
      <c r="B53" s="393" t="s">
        <v>1719</v>
      </c>
      <c r="C53" s="394"/>
      <c r="D53" s="395"/>
      <c r="E53" s="395"/>
      <c r="F53" s="396"/>
      <c r="G53" s="397"/>
      <c r="H53" s="398"/>
      <c r="I53" s="397"/>
      <c r="J53" s="399"/>
    </row>
    <row r="54" spans="1:10" ht="122.4">
      <c r="A54" s="400">
        <f>A52+1</f>
        <v>38</v>
      </c>
      <c r="B54" s="401" t="s">
        <v>1720</v>
      </c>
      <c r="C54" s="402" t="s">
        <v>45</v>
      </c>
      <c r="D54" s="403" t="s">
        <v>315</v>
      </c>
      <c r="E54" s="403">
        <v>1</v>
      </c>
      <c r="F54" s="405"/>
      <c r="G54" s="406">
        <f t="shared" si="7"/>
        <v>0</v>
      </c>
      <c r="H54" s="405"/>
      <c r="I54" s="406">
        <f t="shared" ref="I54:I65" si="8">H54*E54</f>
        <v>0</v>
      </c>
      <c r="J54" s="407">
        <f t="shared" si="2"/>
        <v>0</v>
      </c>
    </row>
    <row r="55" spans="1:10" ht="20.399999999999999">
      <c r="A55" s="400">
        <f>A54+1</f>
        <v>39</v>
      </c>
      <c r="B55" s="401" t="s">
        <v>1721</v>
      </c>
      <c r="C55" s="402" t="s">
        <v>45</v>
      </c>
      <c r="D55" s="403" t="s">
        <v>315</v>
      </c>
      <c r="E55" s="403">
        <v>1</v>
      </c>
      <c r="F55" s="405"/>
      <c r="G55" s="406">
        <f t="shared" si="7"/>
        <v>0</v>
      </c>
      <c r="H55" s="405"/>
      <c r="I55" s="406">
        <f t="shared" si="8"/>
        <v>0</v>
      </c>
      <c r="J55" s="407">
        <f t="shared" si="2"/>
        <v>0</v>
      </c>
    </row>
    <row r="56" spans="1:10">
      <c r="A56" s="400">
        <f>A55+1</f>
        <v>40</v>
      </c>
      <c r="B56" s="401" t="s">
        <v>1722</v>
      </c>
      <c r="C56" s="402" t="s">
        <v>45</v>
      </c>
      <c r="D56" s="403" t="s">
        <v>315</v>
      </c>
      <c r="E56" s="403">
        <v>1</v>
      </c>
      <c r="F56" s="405"/>
      <c r="G56" s="406">
        <f t="shared" si="7"/>
        <v>0</v>
      </c>
      <c r="H56" s="405"/>
      <c r="I56" s="406">
        <f t="shared" si="8"/>
        <v>0</v>
      </c>
      <c r="J56" s="407">
        <f t="shared" si="2"/>
        <v>0</v>
      </c>
    </row>
    <row r="57" spans="1:10" ht="20.399999999999999">
      <c r="A57" s="400">
        <f>A56+1</f>
        <v>41</v>
      </c>
      <c r="B57" s="401" t="s">
        <v>1723</v>
      </c>
      <c r="C57" s="402" t="s">
        <v>45</v>
      </c>
      <c r="D57" s="403" t="s">
        <v>315</v>
      </c>
      <c r="E57" s="403">
        <v>1</v>
      </c>
      <c r="F57" s="405"/>
      <c r="G57" s="406">
        <f t="shared" si="7"/>
        <v>0</v>
      </c>
      <c r="H57" s="405"/>
      <c r="I57" s="406">
        <f t="shared" si="8"/>
        <v>0</v>
      </c>
      <c r="J57" s="407">
        <f t="shared" si="2"/>
        <v>0</v>
      </c>
    </row>
    <row r="58" spans="1:10">
      <c r="A58" s="392"/>
      <c r="B58" s="393" t="s">
        <v>1724</v>
      </c>
      <c r="C58" s="394"/>
      <c r="D58" s="395"/>
      <c r="E58" s="395"/>
      <c r="F58" s="396"/>
      <c r="G58" s="397"/>
      <c r="H58" s="398"/>
      <c r="I58" s="397"/>
      <c r="J58" s="399"/>
    </row>
    <row r="59" spans="1:10">
      <c r="A59" s="400">
        <f>A57+1</f>
        <v>42</v>
      </c>
      <c r="B59" s="401" t="s">
        <v>1725</v>
      </c>
      <c r="C59" s="402" t="s">
        <v>45</v>
      </c>
      <c r="D59" s="403" t="s">
        <v>315</v>
      </c>
      <c r="E59" s="403">
        <v>1</v>
      </c>
      <c r="F59" s="405"/>
      <c r="G59" s="406">
        <f t="shared" si="7"/>
        <v>0</v>
      </c>
      <c r="H59" s="405"/>
      <c r="I59" s="406">
        <f t="shared" si="8"/>
        <v>0</v>
      </c>
      <c r="J59" s="407">
        <f t="shared" si="2"/>
        <v>0</v>
      </c>
    </row>
    <row r="60" spans="1:10">
      <c r="A60" s="400">
        <f>A59+1</f>
        <v>43</v>
      </c>
      <c r="B60" s="401" t="s">
        <v>1726</v>
      </c>
      <c r="C60" s="402" t="s">
        <v>45</v>
      </c>
      <c r="D60" s="403" t="s">
        <v>315</v>
      </c>
      <c r="E60" s="403">
        <v>2</v>
      </c>
      <c r="F60" s="405"/>
      <c r="G60" s="406">
        <f t="shared" si="7"/>
        <v>0</v>
      </c>
      <c r="H60" s="405"/>
      <c r="I60" s="406">
        <f t="shared" si="8"/>
        <v>0</v>
      </c>
      <c r="J60" s="407">
        <f t="shared" si="2"/>
        <v>0</v>
      </c>
    </row>
    <row r="61" spans="1:10">
      <c r="A61" s="392"/>
      <c r="B61" s="393" t="s">
        <v>1727</v>
      </c>
      <c r="C61" s="394"/>
      <c r="D61" s="395"/>
      <c r="E61" s="395"/>
      <c r="F61" s="396"/>
      <c r="G61" s="397"/>
      <c r="H61" s="398"/>
      <c r="I61" s="397"/>
      <c r="J61" s="399"/>
    </row>
    <row r="62" spans="1:10">
      <c r="A62" s="400">
        <f>A60+1</f>
        <v>44</v>
      </c>
      <c r="B62" s="401" t="s">
        <v>1728</v>
      </c>
      <c r="C62" s="402" t="s">
        <v>45</v>
      </c>
      <c r="D62" s="403" t="s">
        <v>315</v>
      </c>
      <c r="E62" s="403">
        <v>4</v>
      </c>
      <c r="F62" s="405"/>
      <c r="G62" s="406">
        <f t="shared" si="7"/>
        <v>0</v>
      </c>
      <c r="H62" s="405"/>
      <c r="I62" s="406">
        <f t="shared" si="8"/>
        <v>0</v>
      </c>
      <c r="J62" s="407">
        <f t="shared" si="2"/>
        <v>0</v>
      </c>
    </row>
    <row r="63" spans="1:10">
      <c r="A63" s="400">
        <f>A62+1</f>
        <v>45</v>
      </c>
      <c r="B63" s="401" t="s">
        <v>1729</v>
      </c>
      <c r="C63" s="402" t="s">
        <v>45</v>
      </c>
      <c r="D63" s="403" t="s">
        <v>315</v>
      </c>
      <c r="E63" s="403">
        <v>9</v>
      </c>
      <c r="F63" s="405"/>
      <c r="G63" s="406">
        <f t="shared" si="7"/>
        <v>0</v>
      </c>
      <c r="H63" s="405"/>
      <c r="I63" s="406">
        <f t="shared" si="8"/>
        <v>0</v>
      </c>
      <c r="J63" s="407">
        <f t="shared" si="2"/>
        <v>0</v>
      </c>
    </row>
    <row r="64" spans="1:10">
      <c r="A64" s="400">
        <f>A63+1</f>
        <v>46</v>
      </c>
      <c r="B64" s="401" t="s">
        <v>1730</v>
      </c>
      <c r="C64" s="402" t="s">
        <v>45</v>
      </c>
      <c r="D64" s="403" t="s">
        <v>315</v>
      </c>
      <c r="E64" s="403">
        <v>7</v>
      </c>
      <c r="F64" s="405"/>
      <c r="G64" s="406">
        <f t="shared" si="7"/>
        <v>0</v>
      </c>
      <c r="H64" s="405"/>
      <c r="I64" s="406">
        <f t="shared" si="8"/>
        <v>0</v>
      </c>
      <c r="J64" s="407">
        <f t="shared" si="2"/>
        <v>0</v>
      </c>
    </row>
    <row r="65" spans="1:10">
      <c r="A65" s="400">
        <f>A64+1</f>
        <v>47</v>
      </c>
      <c r="B65" s="401" t="s">
        <v>1731</v>
      </c>
      <c r="C65" s="402" t="s">
        <v>45</v>
      </c>
      <c r="D65" s="403" t="s">
        <v>315</v>
      </c>
      <c r="E65" s="403">
        <v>96</v>
      </c>
      <c r="F65" s="405"/>
      <c r="G65" s="406">
        <f t="shared" si="7"/>
        <v>0</v>
      </c>
      <c r="H65" s="405"/>
      <c r="I65" s="406">
        <f t="shared" si="8"/>
        <v>0</v>
      </c>
      <c r="J65" s="407">
        <f t="shared" si="2"/>
        <v>0</v>
      </c>
    </row>
    <row r="66" spans="1:10">
      <c r="A66" s="392"/>
      <c r="B66" s="393" t="s">
        <v>1732</v>
      </c>
      <c r="C66" s="394"/>
      <c r="D66" s="395"/>
      <c r="E66" s="395"/>
      <c r="F66" s="396"/>
      <c r="G66" s="397"/>
      <c r="H66" s="398"/>
      <c r="I66" s="397"/>
      <c r="J66" s="399"/>
    </row>
    <row r="67" spans="1:10">
      <c r="A67" s="400">
        <f>A65+1</f>
        <v>48</v>
      </c>
      <c r="B67" s="401" t="s">
        <v>1733</v>
      </c>
      <c r="C67" s="402" t="s">
        <v>45</v>
      </c>
      <c r="D67" s="403" t="s">
        <v>315</v>
      </c>
      <c r="E67" s="403">
        <v>1</v>
      </c>
      <c r="F67" s="405"/>
      <c r="G67" s="406">
        <f t="shared" si="7"/>
        <v>0</v>
      </c>
      <c r="H67" s="405"/>
      <c r="I67" s="406">
        <f>H67*E67</f>
        <v>0</v>
      </c>
      <c r="J67" s="407">
        <f t="shared" si="2"/>
        <v>0</v>
      </c>
    </row>
    <row r="68" spans="1:10">
      <c r="A68" s="400">
        <f>A67+1</f>
        <v>49</v>
      </c>
      <c r="B68" s="401" t="s">
        <v>1734</v>
      </c>
      <c r="C68" s="402" t="s">
        <v>45</v>
      </c>
      <c r="D68" s="403" t="s">
        <v>315</v>
      </c>
      <c r="E68" s="403">
        <v>20</v>
      </c>
      <c r="F68" s="405"/>
      <c r="G68" s="406">
        <f t="shared" si="7"/>
        <v>0</v>
      </c>
      <c r="H68" s="405"/>
      <c r="I68" s="406">
        <f>H68*E68</f>
        <v>0</v>
      </c>
      <c r="J68" s="407">
        <f t="shared" si="2"/>
        <v>0</v>
      </c>
    </row>
    <row r="69" spans="1:10">
      <c r="A69" s="392"/>
      <c r="B69" s="393" t="s">
        <v>1735</v>
      </c>
      <c r="C69" s="394"/>
      <c r="D69" s="395"/>
      <c r="E69" s="395"/>
      <c r="F69" s="396"/>
      <c r="G69" s="397"/>
      <c r="H69" s="398"/>
      <c r="I69" s="397"/>
      <c r="J69" s="399"/>
    </row>
    <row r="70" spans="1:10">
      <c r="A70" s="400">
        <f>A68+1</f>
        <v>50</v>
      </c>
      <c r="B70" s="401" t="s">
        <v>1736</v>
      </c>
      <c r="C70" s="402" t="s">
        <v>45</v>
      </c>
      <c r="D70" s="403" t="s">
        <v>315</v>
      </c>
      <c r="E70" s="403">
        <v>96</v>
      </c>
      <c r="F70" s="405"/>
      <c r="G70" s="406">
        <f>F70*E70</f>
        <v>0</v>
      </c>
      <c r="H70" s="405"/>
      <c r="I70" s="406">
        <f>H70*E70</f>
        <v>0</v>
      </c>
      <c r="J70" s="407">
        <f t="shared" si="2"/>
        <v>0</v>
      </c>
    </row>
    <row r="71" spans="1:10">
      <c r="A71" s="392"/>
      <c r="B71" s="393" t="s">
        <v>1737</v>
      </c>
      <c r="C71" s="394"/>
      <c r="D71" s="395"/>
      <c r="E71" s="395"/>
      <c r="F71" s="396"/>
      <c r="G71" s="397"/>
      <c r="H71" s="398"/>
      <c r="I71" s="397"/>
      <c r="J71" s="399"/>
    </row>
    <row r="72" spans="1:10">
      <c r="A72" s="400">
        <f>A70+1</f>
        <v>51</v>
      </c>
      <c r="B72" s="401" t="s">
        <v>1738</v>
      </c>
      <c r="C72" s="402" t="s">
        <v>45</v>
      </c>
      <c r="D72" s="403" t="s">
        <v>315</v>
      </c>
      <c r="E72" s="403">
        <v>48</v>
      </c>
      <c r="F72" s="405"/>
      <c r="G72" s="406">
        <f>F72*E72</f>
        <v>0</v>
      </c>
      <c r="H72" s="405"/>
      <c r="I72" s="406">
        <f>H72*E72</f>
        <v>0</v>
      </c>
      <c r="J72" s="407">
        <f t="shared" si="2"/>
        <v>0</v>
      </c>
    </row>
    <row r="73" spans="1:10">
      <c r="A73" s="392"/>
      <c r="B73" s="393" t="s">
        <v>1739</v>
      </c>
      <c r="C73" s="394"/>
      <c r="D73" s="395"/>
      <c r="E73" s="395"/>
      <c r="F73" s="396"/>
      <c r="G73" s="397"/>
      <c r="H73" s="398"/>
      <c r="I73" s="397"/>
      <c r="J73" s="399"/>
    </row>
    <row r="74" spans="1:10">
      <c r="A74" s="400">
        <f>A72+1</f>
        <v>52</v>
      </c>
      <c r="B74" s="401" t="s">
        <v>1740</v>
      </c>
      <c r="C74" s="402" t="s">
        <v>45</v>
      </c>
      <c r="D74" s="403" t="s">
        <v>315</v>
      </c>
      <c r="E74" s="403">
        <v>8</v>
      </c>
      <c r="F74" s="405"/>
      <c r="G74" s="406">
        <f>F74*E74</f>
        <v>0</v>
      </c>
      <c r="H74" s="405"/>
      <c r="I74" s="406">
        <f>H74*E74</f>
        <v>0</v>
      </c>
      <c r="J74" s="407">
        <f t="shared" si="2"/>
        <v>0</v>
      </c>
    </row>
    <row r="75" spans="1:10">
      <c r="A75" s="400">
        <f>A74+1</f>
        <v>53</v>
      </c>
      <c r="B75" s="401" t="s">
        <v>1741</v>
      </c>
      <c r="C75" s="402" t="s">
        <v>45</v>
      </c>
      <c r="D75" s="403" t="s">
        <v>315</v>
      </c>
      <c r="E75" s="403">
        <v>8</v>
      </c>
      <c r="F75" s="405"/>
      <c r="G75" s="406">
        <f>F75*E75</f>
        <v>0</v>
      </c>
      <c r="H75" s="405"/>
      <c r="I75" s="406">
        <f>H75*E75</f>
        <v>0</v>
      </c>
      <c r="J75" s="407">
        <f>I75+G75</f>
        <v>0</v>
      </c>
    </row>
    <row r="76" spans="1:10">
      <c r="A76" s="400">
        <f>A75+1</f>
        <v>54</v>
      </c>
      <c r="B76" s="401" t="s">
        <v>1742</v>
      </c>
      <c r="C76" s="402" t="s">
        <v>45</v>
      </c>
      <c r="D76" s="403" t="s">
        <v>315</v>
      </c>
      <c r="E76" s="403">
        <v>28</v>
      </c>
      <c r="F76" s="405"/>
      <c r="G76" s="406">
        <f>F76*E76</f>
        <v>0</v>
      </c>
      <c r="H76" s="405"/>
      <c r="I76" s="406">
        <f>H76*E76</f>
        <v>0</v>
      </c>
      <c r="J76" s="407">
        <f>I76+G76</f>
        <v>0</v>
      </c>
    </row>
    <row r="77" spans="1:10">
      <c r="A77" s="392"/>
      <c r="B77" s="393" t="s">
        <v>1743</v>
      </c>
      <c r="C77" s="394"/>
      <c r="D77" s="395"/>
      <c r="E77" s="395"/>
      <c r="F77" s="396"/>
      <c r="G77" s="397"/>
      <c r="H77" s="398"/>
      <c r="I77" s="397"/>
      <c r="J77" s="399"/>
    </row>
    <row r="78" spans="1:10">
      <c r="A78" s="400">
        <f>A76+1</f>
        <v>55</v>
      </c>
      <c r="B78" s="401" t="s">
        <v>1744</v>
      </c>
      <c r="C78" s="402" t="s">
        <v>45</v>
      </c>
      <c r="D78" s="403" t="s">
        <v>315</v>
      </c>
      <c r="E78" s="403">
        <v>4</v>
      </c>
      <c r="F78" s="405"/>
      <c r="G78" s="406">
        <f>F78*E78</f>
        <v>0</v>
      </c>
      <c r="H78" s="405"/>
      <c r="I78" s="406">
        <f>H78*E78</f>
        <v>0</v>
      </c>
      <c r="J78" s="407">
        <f>I78+G78</f>
        <v>0</v>
      </c>
    </row>
    <row r="79" spans="1:10">
      <c r="A79" s="400">
        <f>A78+1</f>
        <v>56</v>
      </c>
      <c r="B79" s="401" t="s">
        <v>1745</v>
      </c>
      <c r="C79" s="402" t="s">
        <v>45</v>
      </c>
      <c r="D79" s="403" t="s">
        <v>315</v>
      </c>
      <c r="E79" s="403">
        <v>6</v>
      </c>
      <c r="F79" s="405"/>
      <c r="G79" s="406">
        <f>F79*E79</f>
        <v>0</v>
      </c>
      <c r="H79" s="405"/>
      <c r="I79" s="406">
        <f>H79*E79</f>
        <v>0</v>
      </c>
      <c r="J79" s="407">
        <f>I79+G79</f>
        <v>0</v>
      </c>
    </row>
    <row r="80" spans="1:10">
      <c r="A80" s="400">
        <f>A79+1</f>
        <v>57</v>
      </c>
      <c r="B80" s="401" t="s">
        <v>1746</v>
      </c>
      <c r="C80" s="402" t="s">
        <v>45</v>
      </c>
      <c r="D80" s="403" t="s">
        <v>315</v>
      </c>
      <c r="E80" s="403">
        <v>1</v>
      </c>
      <c r="F80" s="405"/>
      <c r="G80" s="406">
        <f>F80*E80</f>
        <v>0</v>
      </c>
      <c r="H80" s="405"/>
      <c r="I80" s="406">
        <f>H80*E80</f>
        <v>0</v>
      </c>
      <c r="J80" s="407">
        <f>I80+G80</f>
        <v>0</v>
      </c>
    </row>
    <row r="81" spans="1:10">
      <c r="A81" s="400">
        <f>A80+1</f>
        <v>58</v>
      </c>
      <c r="B81" s="401" t="s">
        <v>1747</v>
      </c>
      <c r="C81" s="402" t="s">
        <v>45</v>
      </c>
      <c r="D81" s="403" t="s">
        <v>315</v>
      </c>
      <c r="E81" s="403">
        <v>2</v>
      </c>
      <c r="F81" s="405"/>
      <c r="G81" s="406">
        <f>F81*E81</f>
        <v>0</v>
      </c>
      <c r="H81" s="405"/>
      <c r="I81" s="406">
        <f>H81*E81</f>
        <v>0</v>
      </c>
      <c r="J81" s="407">
        <f>I81+G81</f>
        <v>0</v>
      </c>
    </row>
    <row r="82" spans="1:10" ht="20.399999999999999">
      <c r="A82" s="400">
        <f>A81+1</f>
        <v>59</v>
      </c>
      <c r="B82" s="401" t="s">
        <v>1748</v>
      </c>
      <c r="C82" s="402" t="s">
        <v>45</v>
      </c>
      <c r="D82" s="403" t="s">
        <v>315</v>
      </c>
      <c r="E82" s="403">
        <v>1</v>
      </c>
      <c r="F82" s="405"/>
      <c r="G82" s="406">
        <f>F82*E82</f>
        <v>0</v>
      </c>
      <c r="H82" s="405"/>
      <c r="I82" s="406">
        <f>H82*E82</f>
        <v>0</v>
      </c>
      <c r="J82" s="407">
        <f>I82+G82</f>
        <v>0</v>
      </c>
    </row>
    <row r="83" spans="1:10">
      <c r="A83" s="392"/>
      <c r="B83" s="393" t="s">
        <v>1749</v>
      </c>
      <c r="C83" s="394"/>
      <c r="D83" s="395"/>
      <c r="E83" s="395"/>
      <c r="F83" s="396"/>
      <c r="G83" s="397"/>
      <c r="H83" s="398"/>
      <c r="I83" s="397"/>
      <c r="J83" s="399"/>
    </row>
    <row r="84" spans="1:10">
      <c r="A84" s="400">
        <f>A82+1</f>
        <v>60</v>
      </c>
      <c r="B84" s="401" t="s">
        <v>1750</v>
      </c>
      <c r="C84" s="402" t="s">
        <v>45</v>
      </c>
      <c r="D84" s="403" t="s">
        <v>315</v>
      </c>
      <c r="E84" s="403">
        <v>20</v>
      </c>
      <c r="F84" s="405"/>
      <c r="G84" s="406">
        <f t="shared" ref="G84:G89" si="9">F84*E84</f>
        <v>0</v>
      </c>
      <c r="H84" s="405"/>
      <c r="I84" s="406">
        <f t="shared" ref="I84:I89" si="10">H84*E84</f>
        <v>0</v>
      </c>
      <c r="J84" s="407">
        <f t="shared" ref="J84:J89" si="11">I84+G84</f>
        <v>0</v>
      </c>
    </row>
    <row r="85" spans="1:10">
      <c r="A85" s="400">
        <f>A84+1</f>
        <v>61</v>
      </c>
      <c r="B85" s="401" t="s">
        <v>1751</v>
      </c>
      <c r="C85" s="402" t="s">
        <v>45</v>
      </c>
      <c r="D85" s="403" t="s">
        <v>315</v>
      </c>
      <c r="E85" s="403">
        <v>50</v>
      </c>
      <c r="F85" s="405"/>
      <c r="G85" s="406">
        <f t="shared" si="9"/>
        <v>0</v>
      </c>
      <c r="H85" s="405"/>
      <c r="I85" s="406">
        <f t="shared" si="10"/>
        <v>0</v>
      </c>
      <c r="J85" s="407">
        <f t="shared" si="11"/>
        <v>0</v>
      </c>
    </row>
    <row r="86" spans="1:10" ht="20.399999999999999">
      <c r="A86" s="400">
        <f>A85+1</f>
        <v>62</v>
      </c>
      <c r="B86" s="401" t="s">
        <v>1752</v>
      </c>
      <c r="C86" s="402" t="s">
        <v>45</v>
      </c>
      <c r="D86" s="403" t="s">
        <v>315</v>
      </c>
      <c r="E86" s="403">
        <v>1</v>
      </c>
      <c r="F86" s="405"/>
      <c r="G86" s="406">
        <f t="shared" si="9"/>
        <v>0</v>
      </c>
      <c r="H86" s="405"/>
      <c r="I86" s="406">
        <f t="shared" si="10"/>
        <v>0</v>
      </c>
      <c r="J86" s="407">
        <f t="shared" si="11"/>
        <v>0</v>
      </c>
    </row>
    <row r="87" spans="1:10" ht="20.399999999999999">
      <c r="A87" s="400">
        <f>A86+1</f>
        <v>63</v>
      </c>
      <c r="B87" s="401" t="s">
        <v>1753</v>
      </c>
      <c r="C87" s="402" t="s">
        <v>45</v>
      </c>
      <c r="D87" s="403" t="s">
        <v>315</v>
      </c>
      <c r="E87" s="403">
        <v>2</v>
      </c>
      <c r="F87" s="405"/>
      <c r="G87" s="406">
        <f t="shared" si="9"/>
        <v>0</v>
      </c>
      <c r="H87" s="405"/>
      <c r="I87" s="406">
        <f t="shared" si="10"/>
        <v>0</v>
      </c>
      <c r="J87" s="407">
        <f t="shared" si="11"/>
        <v>0</v>
      </c>
    </row>
    <row r="88" spans="1:10">
      <c r="A88" s="400">
        <f>A87+1</f>
        <v>64</v>
      </c>
      <c r="B88" s="401" t="s">
        <v>1754</v>
      </c>
      <c r="C88" s="402" t="s">
        <v>45</v>
      </c>
      <c r="D88" s="403" t="s">
        <v>315</v>
      </c>
      <c r="E88" s="403">
        <v>2</v>
      </c>
      <c r="F88" s="405"/>
      <c r="G88" s="406">
        <f t="shared" si="9"/>
        <v>0</v>
      </c>
      <c r="H88" s="405"/>
      <c r="I88" s="406">
        <f t="shared" si="10"/>
        <v>0</v>
      </c>
      <c r="J88" s="407">
        <f t="shared" si="11"/>
        <v>0</v>
      </c>
    </row>
    <row r="89" spans="1:10">
      <c r="A89" s="400">
        <f>A88+1</f>
        <v>65</v>
      </c>
      <c r="B89" s="401" t="s">
        <v>1755</v>
      </c>
      <c r="C89" s="402" t="s">
        <v>45</v>
      </c>
      <c r="D89" s="403" t="s">
        <v>315</v>
      </c>
      <c r="E89" s="403">
        <v>32</v>
      </c>
      <c r="F89" s="405"/>
      <c r="G89" s="406">
        <f t="shared" si="9"/>
        <v>0</v>
      </c>
      <c r="H89" s="405"/>
      <c r="I89" s="406">
        <f t="shared" si="10"/>
        <v>0</v>
      </c>
      <c r="J89" s="407">
        <f t="shared" si="11"/>
        <v>0</v>
      </c>
    </row>
    <row r="90" spans="1:10">
      <c r="A90" s="392"/>
      <c r="B90" s="393" t="s">
        <v>1756</v>
      </c>
      <c r="C90" s="394"/>
      <c r="D90" s="395"/>
      <c r="E90" s="395"/>
      <c r="F90" s="396"/>
      <c r="G90" s="397"/>
      <c r="H90" s="398"/>
      <c r="I90" s="397"/>
      <c r="J90" s="399"/>
    </row>
    <row r="91" spans="1:10">
      <c r="A91" s="400">
        <f>A89+1</f>
        <v>66</v>
      </c>
      <c r="B91" s="401" t="s">
        <v>1757</v>
      </c>
      <c r="C91" s="402" t="s">
        <v>1758</v>
      </c>
      <c r="D91" s="403" t="s">
        <v>315</v>
      </c>
      <c r="E91" s="403">
        <v>1</v>
      </c>
      <c r="F91" s="405"/>
      <c r="G91" s="406">
        <f>F91*E91</f>
        <v>0</v>
      </c>
      <c r="H91" s="405"/>
      <c r="I91" s="406">
        <f>H91*E91</f>
        <v>0</v>
      </c>
      <c r="J91" s="407">
        <f>I91+G91</f>
        <v>0</v>
      </c>
    </row>
    <row r="92" spans="1:10">
      <c r="A92" s="400">
        <f>A91+1</f>
        <v>67</v>
      </c>
      <c r="B92" s="401" t="s">
        <v>1759</v>
      </c>
      <c r="C92" s="402" t="s">
        <v>1758</v>
      </c>
      <c r="D92" s="403" t="s">
        <v>315</v>
      </c>
      <c r="E92" s="403">
        <v>1</v>
      </c>
      <c r="F92" s="405"/>
      <c r="G92" s="406">
        <f>F92*E92</f>
        <v>0</v>
      </c>
      <c r="H92" s="405"/>
      <c r="I92" s="406">
        <f>H92*E92</f>
        <v>0</v>
      </c>
      <c r="J92" s="407">
        <f>I92+G92</f>
        <v>0</v>
      </c>
    </row>
    <row r="93" spans="1:10">
      <c r="A93" s="400">
        <f>A92+1</f>
        <v>68</v>
      </c>
      <c r="B93" s="401" t="s">
        <v>1760</v>
      </c>
      <c r="C93" s="402" t="s">
        <v>1758</v>
      </c>
      <c r="D93" s="403" t="s">
        <v>315</v>
      </c>
      <c r="E93" s="403">
        <v>1</v>
      </c>
      <c r="F93" s="405"/>
      <c r="G93" s="406">
        <f>F93*E93</f>
        <v>0</v>
      </c>
      <c r="H93" s="405"/>
      <c r="I93" s="406">
        <f>H93*E93</f>
        <v>0</v>
      </c>
      <c r="J93" s="407">
        <f>I93+G93</f>
        <v>0</v>
      </c>
    </row>
    <row r="94" spans="1:10">
      <c r="A94" s="400">
        <f>A93+1</f>
        <v>69</v>
      </c>
      <c r="B94" s="401" t="s">
        <v>1761</v>
      </c>
      <c r="C94" s="402" t="s">
        <v>1758</v>
      </c>
      <c r="D94" s="403" t="s">
        <v>315</v>
      </c>
      <c r="E94" s="403">
        <v>1</v>
      </c>
      <c r="F94" s="405"/>
      <c r="G94" s="406">
        <f>F94*E94</f>
        <v>0</v>
      </c>
      <c r="H94" s="405"/>
      <c r="I94" s="406">
        <f>H94*E94</f>
        <v>0</v>
      </c>
      <c r="J94" s="407">
        <f>I94+G94</f>
        <v>0</v>
      </c>
    </row>
    <row r="95" spans="1:10">
      <c r="A95" s="400">
        <f>A94+1</f>
        <v>70</v>
      </c>
      <c r="B95" s="401" t="s">
        <v>1762</v>
      </c>
      <c r="C95" s="402" t="s">
        <v>1758</v>
      </c>
      <c r="D95" s="403" t="s">
        <v>315</v>
      </c>
      <c r="E95" s="403">
        <v>1</v>
      </c>
      <c r="F95" s="405"/>
      <c r="G95" s="406">
        <f>F95*E95</f>
        <v>0</v>
      </c>
      <c r="H95" s="405"/>
      <c r="I95" s="406">
        <f>H95*E95</f>
        <v>0</v>
      </c>
      <c r="J95" s="407">
        <f>I95+G95</f>
        <v>0</v>
      </c>
    </row>
    <row r="96" spans="1:10">
      <c r="A96" s="392"/>
      <c r="B96" s="393" t="s">
        <v>1763</v>
      </c>
      <c r="C96" s="394"/>
      <c r="D96" s="395"/>
      <c r="E96" s="395"/>
      <c r="F96" s="396"/>
      <c r="G96" s="397"/>
      <c r="H96" s="398"/>
      <c r="I96" s="397"/>
      <c r="J96" s="399"/>
    </row>
    <row r="97" spans="1:10" ht="275.39999999999998">
      <c r="A97" s="400">
        <f>A95+1</f>
        <v>71</v>
      </c>
      <c r="B97" s="401" t="s">
        <v>1764</v>
      </c>
      <c r="C97" s="402" t="s">
        <v>45</v>
      </c>
      <c r="D97" s="403" t="s">
        <v>315</v>
      </c>
      <c r="E97" s="403">
        <v>4</v>
      </c>
      <c r="F97" s="405"/>
      <c r="G97" s="406">
        <f t="shared" ref="G97:G107" si="12">F97*E97</f>
        <v>0</v>
      </c>
      <c r="H97" s="405"/>
      <c r="I97" s="406">
        <f>H97*E97</f>
        <v>0</v>
      </c>
      <c r="J97" s="407">
        <f>I97+G97</f>
        <v>0</v>
      </c>
    </row>
    <row r="98" spans="1:10">
      <c r="A98" s="400">
        <f>A97+1</f>
        <v>72</v>
      </c>
      <c r="B98" s="401" t="s">
        <v>1765</v>
      </c>
      <c r="C98" s="402" t="s">
        <v>45</v>
      </c>
      <c r="D98" s="403" t="s">
        <v>315</v>
      </c>
      <c r="E98" s="403">
        <v>4</v>
      </c>
      <c r="F98" s="405"/>
      <c r="G98" s="406">
        <f t="shared" si="12"/>
        <v>0</v>
      </c>
      <c r="H98" s="405"/>
      <c r="I98" s="406">
        <f>H98*E98</f>
        <v>0</v>
      </c>
      <c r="J98" s="407">
        <f>I98+G98</f>
        <v>0</v>
      </c>
    </row>
    <row r="99" spans="1:10">
      <c r="A99" s="400">
        <f>A98+1</f>
        <v>73</v>
      </c>
      <c r="B99" s="401" t="s">
        <v>1766</v>
      </c>
      <c r="C99" s="402" t="s">
        <v>45</v>
      </c>
      <c r="D99" s="403" t="s">
        <v>315</v>
      </c>
      <c r="E99" s="403">
        <v>4</v>
      </c>
      <c r="F99" s="405"/>
      <c r="G99" s="406">
        <f t="shared" si="12"/>
        <v>0</v>
      </c>
      <c r="H99" s="405"/>
      <c r="I99" s="406">
        <f>H99*E99</f>
        <v>0</v>
      </c>
      <c r="J99" s="407">
        <f>I99+G99</f>
        <v>0</v>
      </c>
    </row>
    <row r="100" spans="1:10">
      <c r="A100" s="400">
        <f>A99+1</f>
        <v>74</v>
      </c>
      <c r="B100" s="401" t="s">
        <v>1767</v>
      </c>
      <c r="C100" s="402" t="s">
        <v>45</v>
      </c>
      <c r="D100" s="403" t="s">
        <v>350</v>
      </c>
      <c r="E100" s="403">
        <v>1</v>
      </c>
      <c r="F100" s="405"/>
      <c r="G100" s="406">
        <f t="shared" si="12"/>
        <v>0</v>
      </c>
      <c r="H100" s="405"/>
      <c r="I100" s="406">
        <f>H100*E100</f>
        <v>0</v>
      </c>
      <c r="J100" s="407">
        <f>I100+G100</f>
        <v>0</v>
      </c>
    </row>
    <row r="101" spans="1:10">
      <c r="A101" s="392"/>
      <c r="B101" s="393" t="s">
        <v>1768</v>
      </c>
      <c r="C101" s="394"/>
      <c r="D101" s="395"/>
      <c r="E101" s="395"/>
      <c r="F101" s="396"/>
      <c r="G101" s="397"/>
      <c r="H101" s="398"/>
      <c r="I101" s="397"/>
      <c r="J101" s="399"/>
    </row>
    <row r="102" spans="1:10" ht="122.4">
      <c r="A102" s="400">
        <f>A100+1</f>
        <v>75</v>
      </c>
      <c r="B102" s="401" t="s">
        <v>1769</v>
      </c>
      <c r="C102" s="402" t="s">
        <v>45</v>
      </c>
      <c r="D102" s="403" t="s">
        <v>315</v>
      </c>
      <c r="E102" s="403">
        <v>1</v>
      </c>
      <c r="F102" s="405"/>
      <c r="G102" s="406">
        <f t="shared" si="12"/>
        <v>0</v>
      </c>
      <c r="H102" s="405"/>
      <c r="I102" s="406">
        <f t="shared" ref="I102:I107" si="13">H102*E102</f>
        <v>0</v>
      </c>
      <c r="J102" s="407">
        <f t="shared" ref="J102:J107" si="14">I102+G102</f>
        <v>0</v>
      </c>
    </row>
    <row r="103" spans="1:10" ht="40.799999999999997">
      <c r="A103" s="400">
        <f>A102+1</f>
        <v>76</v>
      </c>
      <c r="B103" s="401" t="s">
        <v>1770</v>
      </c>
      <c r="C103" s="402" t="s">
        <v>45</v>
      </c>
      <c r="D103" s="403" t="s">
        <v>315</v>
      </c>
      <c r="E103" s="403">
        <v>1</v>
      </c>
      <c r="F103" s="405"/>
      <c r="G103" s="406">
        <f t="shared" si="12"/>
        <v>0</v>
      </c>
      <c r="H103" s="405"/>
      <c r="I103" s="406">
        <f t="shared" si="13"/>
        <v>0</v>
      </c>
      <c r="J103" s="407">
        <f t="shared" si="14"/>
        <v>0</v>
      </c>
    </row>
    <row r="104" spans="1:10" ht="40.799999999999997">
      <c r="A104" s="400">
        <f>A103+1</f>
        <v>77</v>
      </c>
      <c r="B104" s="401" t="s">
        <v>1771</v>
      </c>
      <c r="C104" s="402" t="s">
        <v>45</v>
      </c>
      <c r="D104" s="403" t="s">
        <v>315</v>
      </c>
      <c r="E104" s="403">
        <v>1</v>
      </c>
      <c r="F104" s="405"/>
      <c r="G104" s="406">
        <f t="shared" si="12"/>
        <v>0</v>
      </c>
      <c r="H104" s="405"/>
      <c r="I104" s="406">
        <f t="shared" si="13"/>
        <v>0</v>
      </c>
      <c r="J104" s="407">
        <f t="shared" si="14"/>
        <v>0</v>
      </c>
    </row>
    <row r="105" spans="1:10">
      <c r="A105" s="400">
        <f>A104+1</f>
        <v>78</v>
      </c>
      <c r="B105" s="401" t="s">
        <v>1772</v>
      </c>
      <c r="C105" s="402" t="s">
        <v>45</v>
      </c>
      <c r="D105" s="403" t="s">
        <v>315</v>
      </c>
      <c r="E105" s="403">
        <v>1</v>
      </c>
      <c r="F105" s="405"/>
      <c r="G105" s="406">
        <f t="shared" si="12"/>
        <v>0</v>
      </c>
      <c r="H105" s="405"/>
      <c r="I105" s="406">
        <f t="shared" si="13"/>
        <v>0</v>
      </c>
      <c r="J105" s="407">
        <f t="shared" si="14"/>
        <v>0</v>
      </c>
    </row>
    <row r="106" spans="1:10" ht="20.399999999999999">
      <c r="A106" s="400">
        <f>A105+1</f>
        <v>79</v>
      </c>
      <c r="B106" s="401" t="s">
        <v>1773</v>
      </c>
      <c r="C106" s="402" t="s">
        <v>45</v>
      </c>
      <c r="D106" s="403" t="s">
        <v>315</v>
      </c>
      <c r="E106" s="403">
        <v>2</v>
      </c>
      <c r="F106" s="405"/>
      <c r="G106" s="406">
        <f t="shared" si="12"/>
        <v>0</v>
      </c>
      <c r="H106" s="405"/>
      <c r="I106" s="406">
        <f t="shared" si="13"/>
        <v>0</v>
      </c>
      <c r="J106" s="407">
        <f t="shared" si="14"/>
        <v>0</v>
      </c>
    </row>
    <row r="107" spans="1:10">
      <c r="A107" s="400">
        <f>A106+1</f>
        <v>80</v>
      </c>
      <c r="B107" s="401" t="s">
        <v>1774</v>
      </c>
      <c r="C107" s="402" t="s">
        <v>45</v>
      </c>
      <c r="D107" s="403" t="s">
        <v>350</v>
      </c>
      <c r="E107" s="403">
        <v>1</v>
      </c>
      <c r="F107" s="405"/>
      <c r="G107" s="406">
        <f t="shared" si="12"/>
        <v>0</v>
      </c>
      <c r="H107" s="405"/>
      <c r="I107" s="406">
        <f t="shared" si="13"/>
        <v>0</v>
      </c>
      <c r="J107" s="407">
        <f t="shared" si="14"/>
        <v>0</v>
      </c>
    </row>
    <row r="108" spans="1:10">
      <c r="A108" s="392"/>
      <c r="B108" s="393" t="s">
        <v>1775</v>
      </c>
      <c r="C108" s="394"/>
      <c r="D108" s="395"/>
      <c r="E108" s="395"/>
      <c r="F108" s="396"/>
      <c r="G108" s="397"/>
      <c r="H108" s="398"/>
      <c r="I108" s="397"/>
      <c r="J108" s="399"/>
    </row>
    <row r="109" spans="1:10">
      <c r="A109" s="400">
        <f>A107+1</f>
        <v>81</v>
      </c>
      <c r="B109" s="401" t="s">
        <v>1776</v>
      </c>
      <c r="C109" s="402" t="s">
        <v>1758</v>
      </c>
      <c r="D109" s="403" t="s">
        <v>350</v>
      </c>
      <c r="E109" s="403">
        <v>4</v>
      </c>
      <c r="F109" s="405"/>
      <c r="G109" s="406">
        <f>F109*E109</f>
        <v>0</v>
      </c>
      <c r="H109" s="405"/>
      <c r="I109" s="406">
        <f>H109*E109</f>
        <v>0</v>
      </c>
      <c r="J109" s="407">
        <f>I109+G109</f>
        <v>0</v>
      </c>
    </row>
    <row r="110" spans="1:10">
      <c r="A110" s="400">
        <f>A109+1</f>
        <v>82</v>
      </c>
      <c r="B110" s="401" t="s">
        <v>1777</v>
      </c>
      <c r="C110" s="402" t="s">
        <v>1758</v>
      </c>
      <c r="D110" s="403" t="s">
        <v>315</v>
      </c>
      <c r="E110" s="403">
        <v>4</v>
      </c>
      <c r="F110" s="405"/>
      <c r="G110" s="406">
        <f>F110*E110</f>
        <v>0</v>
      </c>
      <c r="H110" s="405"/>
      <c r="I110" s="406">
        <f>H110*E110</f>
        <v>0</v>
      </c>
      <c r="J110" s="407">
        <f>I110+G110</f>
        <v>0</v>
      </c>
    </row>
    <row r="111" spans="1:10">
      <c r="A111" s="392"/>
      <c r="B111" s="393" t="s">
        <v>1778</v>
      </c>
      <c r="C111" s="394"/>
      <c r="D111" s="395"/>
      <c r="E111" s="395"/>
      <c r="F111" s="396"/>
      <c r="G111" s="397"/>
      <c r="H111" s="398"/>
      <c r="I111" s="397"/>
      <c r="J111" s="399"/>
    </row>
    <row r="112" spans="1:10">
      <c r="A112" s="400">
        <f>A110+1</f>
        <v>83</v>
      </c>
      <c r="B112" s="401" t="s">
        <v>1779</v>
      </c>
      <c r="C112" s="402" t="s">
        <v>1758</v>
      </c>
      <c r="D112" s="403" t="s">
        <v>156</v>
      </c>
      <c r="E112" s="403">
        <v>13</v>
      </c>
      <c r="F112" s="405"/>
      <c r="G112" s="406">
        <f t="shared" ref="G112:G120" si="15">F112*E112</f>
        <v>0</v>
      </c>
      <c r="H112" s="405"/>
      <c r="I112" s="406">
        <f t="shared" ref="I112:I120" si="16">H112*E112</f>
        <v>0</v>
      </c>
      <c r="J112" s="407">
        <f t="shared" ref="J112:J120" si="17">I112+G112</f>
        <v>0</v>
      </c>
    </row>
    <row r="113" spans="1:10">
      <c r="A113" s="400">
        <f t="shared" ref="A113:A120" si="18">A112+1</f>
        <v>84</v>
      </c>
      <c r="B113" s="401" t="s">
        <v>1780</v>
      </c>
      <c r="C113" s="402" t="s">
        <v>1758</v>
      </c>
      <c r="D113" s="403" t="s">
        <v>89</v>
      </c>
      <c r="E113" s="403">
        <v>13</v>
      </c>
      <c r="F113" s="405"/>
      <c r="G113" s="406">
        <f t="shared" si="15"/>
        <v>0</v>
      </c>
      <c r="H113" s="405"/>
      <c r="I113" s="406">
        <f t="shared" si="16"/>
        <v>0</v>
      </c>
      <c r="J113" s="407">
        <f t="shared" si="17"/>
        <v>0</v>
      </c>
    </row>
    <row r="114" spans="1:10">
      <c r="A114" s="400">
        <f t="shared" si="18"/>
        <v>85</v>
      </c>
      <c r="B114" s="401" t="s">
        <v>1781</v>
      </c>
      <c r="C114" s="402" t="s">
        <v>1758</v>
      </c>
      <c r="D114" s="403" t="s">
        <v>156</v>
      </c>
      <c r="E114" s="403">
        <v>13</v>
      </c>
      <c r="F114" s="405"/>
      <c r="G114" s="406">
        <f t="shared" si="15"/>
        <v>0</v>
      </c>
      <c r="H114" s="405"/>
      <c r="I114" s="406">
        <f t="shared" si="16"/>
        <v>0</v>
      </c>
      <c r="J114" s="407">
        <f t="shared" si="17"/>
        <v>0</v>
      </c>
    </row>
    <row r="115" spans="1:10">
      <c r="A115" s="400">
        <f t="shared" si="18"/>
        <v>86</v>
      </c>
      <c r="B115" s="401" t="s">
        <v>1782</v>
      </c>
      <c r="C115" s="402" t="s">
        <v>1758</v>
      </c>
      <c r="D115" s="403" t="s">
        <v>156</v>
      </c>
      <c r="E115" s="403">
        <v>13</v>
      </c>
      <c r="F115" s="405"/>
      <c r="G115" s="406">
        <f t="shared" si="15"/>
        <v>0</v>
      </c>
      <c r="H115" s="405"/>
      <c r="I115" s="406">
        <f t="shared" si="16"/>
        <v>0</v>
      </c>
      <c r="J115" s="407">
        <f t="shared" si="17"/>
        <v>0</v>
      </c>
    </row>
    <row r="116" spans="1:10">
      <c r="A116" s="400">
        <f t="shared" si="18"/>
        <v>87</v>
      </c>
      <c r="B116" s="401" t="s">
        <v>1783</v>
      </c>
      <c r="C116" s="402" t="s">
        <v>1758</v>
      </c>
      <c r="D116" s="403" t="s">
        <v>156</v>
      </c>
      <c r="E116" s="403">
        <v>13</v>
      </c>
      <c r="F116" s="405"/>
      <c r="G116" s="406">
        <f t="shared" si="15"/>
        <v>0</v>
      </c>
      <c r="H116" s="405"/>
      <c r="I116" s="406">
        <f t="shared" si="16"/>
        <v>0</v>
      </c>
      <c r="J116" s="407">
        <f t="shared" si="17"/>
        <v>0</v>
      </c>
    </row>
    <row r="117" spans="1:10">
      <c r="A117" s="400">
        <f t="shared" si="18"/>
        <v>88</v>
      </c>
      <c r="B117" s="401" t="s">
        <v>1784</v>
      </c>
      <c r="C117" s="402" t="s">
        <v>1758</v>
      </c>
      <c r="D117" s="403" t="s">
        <v>156</v>
      </c>
      <c r="E117" s="403">
        <v>13</v>
      </c>
      <c r="F117" s="405"/>
      <c r="G117" s="406">
        <f t="shared" si="15"/>
        <v>0</v>
      </c>
      <c r="H117" s="405"/>
      <c r="I117" s="406">
        <f t="shared" si="16"/>
        <v>0</v>
      </c>
      <c r="J117" s="407">
        <f t="shared" si="17"/>
        <v>0</v>
      </c>
    </row>
    <row r="118" spans="1:10">
      <c r="A118" s="400">
        <f t="shared" si="18"/>
        <v>89</v>
      </c>
      <c r="B118" s="401" t="s">
        <v>1785</v>
      </c>
      <c r="C118" s="402" t="s">
        <v>1758</v>
      </c>
      <c r="D118" s="403" t="s">
        <v>156</v>
      </c>
      <c r="E118" s="403">
        <v>13</v>
      </c>
      <c r="F118" s="405"/>
      <c r="G118" s="406">
        <f t="shared" si="15"/>
        <v>0</v>
      </c>
      <c r="H118" s="405"/>
      <c r="I118" s="406">
        <f t="shared" si="16"/>
        <v>0</v>
      </c>
      <c r="J118" s="407">
        <f t="shared" si="17"/>
        <v>0</v>
      </c>
    </row>
    <row r="119" spans="1:10">
      <c r="A119" s="400">
        <f t="shared" si="18"/>
        <v>90</v>
      </c>
      <c r="B119" s="401" t="s">
        <v>1786</v>
      </c>
      <c r="C119" s="402" t="s">
        <v>1758</v>
      </c>
      <c r="D119" s="403" t="s">
        <v>89</v>
      </c>
      <c r="E119" s="403">
        <v>13</v>
      </c>
      <c r="F119" s="405"/>
      <c r="G119" s="406">
        <f t="shared" si="15"/>
        <v>0</v>
      </c>
      <c r="H119" s="405"/>
      <c r="I119" s="406">
        <f t="shared" si="16"/>
        <v>0</v>
      </c>
      <c r="J119" s="407">
        <f t="shared" si="17"/>
        <v>0</v>
      </c>
    </row>
    <row r="120" spans="1:10">
      <c r="A120" s="400">
        <f t="shared" si="18"/>
        <v>91</v>
      </c>
      <c r="B120" s="401" t="s">
        <v>1787</v>
      </c>
      <c r="C120" s="402" t="s">
        <v>1758</v>
      </c>
      <c r="D120" s="403" t="s">
        <v>89</v>
      </c>
      <c r="E120" s="403">
        <v>13</v>
      </c>
      <c r="F120" s="405"/>
      <c r="G120" s="406">
        <f t="shared" si="15"/>
        <v>0</v>
      </c>
      <c r="H120" s="405"/>
      <c r="I120" s="406">
        <f t="shared" si="16"/>
        <v>0</v>
      </c>
      <c r="J120" s="407">
        <f t="shared" si="17"/>
        <v>0</v>
      </c>
    </row>
    <row r="121" spans="1:10">
      <c r="A121" s="392"/>
      <c r="B121" s="393" t="s">
        <v>1788</v>
      </c>
      <c r="C121" s="394"/>
      <c r="D121" s="395"/>
      <c r="E121" s="395"/>
      <c r="F121" s="396"/>
      <c r="G121" s="397"/>
      <c r="H121" s="398"/>
      <c r="I121" s="397"/>
      <c r="J121" s="399"/>
    </row>
    <row r="122" spans="1:10">
      <c r="A122" s="400">
        <f>A120+1</f>
        <v>92</v>
      </c>
      <c r="B122" s="401" t="s">
        <v>1789</v>
      </c>
      <c r="C122" s="402" t="s">
        <v>45</v>
      </c>
      <c r="D122" s="403" t="s">
        <v>315</v>
      </c>
      <c r="E122" s="403">
        <v>96</v>
      </c>
      <c r="F122" s="405"/>
      <c r="G122" s="406">
        <f>F122*E122</f>
        <v>0</v>
      </c>
      <c r="H122" s="405"/>
      <c r="I122" s="406">
        <f>H122*E122</f>
        <v>0</v>
      </c>
      <c r="J122" s="407">
        <f>I122+G122</f>
        <v>0</v>
      </c>
    </row>
    <row r="123" spans="1:10">
      <c r="A123" s="400">
        <f>A122+1</f>
        <v>93</v>
      </c>
      <c r="B123" s="401" t="s">
        <v>1790</v>
      </c>
      <c r="C123" s="402" t="s">
        <v>45</v>
      </c>
      <c r="D123" s="403" t="s">
        <v>315</v>
      </c>
      <c r="E123" s="403">
        <v>8</v>
      </c>
      <c r="F123" s="405"/>
      <c r="G123" s="406">
        <f>F123*E123</f>
        <v>0</v>
      </c>
      <c r="H123" s="405"/>
      <c r="I123" s="406">
        <f>H123*E123</f>
        <v>0</v>
      </c>
      <c r="J123" s="407">
        <f>I123+G123</f>
        <v>0</v>
      </c>
    </row>
    <row r="124" spans="1:10">
      <c r="A124" s="392"/>
      <c r="B124" s="393" t="s">
        <v>1791</v>
      </c>
      <c r="C124" s="394"/>
      <c r="D124" s="395"/>
      <c r="E124" s="395"/>
      <c r="F124" s="396"/>
      <c r="G124" s="397"/>
      <c r="H124" s="398"/>
      <c r="I124" s="397"/>
      <c r="J124" s="399"/>
    </row>
    <row r="125" spans="1:10">
      <c r="A125" s="400">
        <f>A123+1</f>
        <v>94</v>
      </c>
      <c r="B125" s="401" t="s">
        <v>1792</v>
      </c>
      <c r="C125" s="402" t="s">
        <v>45</v>
      </c>
      <c r="D125" s="403" t="s">
        <v>315</v>
      </c>
      <c r="E125" s="403">
        <v>26</v>
      </c>
      <c r="F125" s="405"/>
      <c r="G125" s="406">
        <f>F125*E125</f>
        <v>0</v>
      </c>
      <c r="H125" s="405"/>
      <c r="I125" s="406">
        <f>H125*E125</f>
        <v>0</v>
      </c>
      <c r="J125" s="407">
        <f>I125+G125</f>
        <v>0</v>
      </c>
    </row>
    <row r="126" spans="1:10">
      <c r="A126" s="400">
        <f>A125+1</f>
        <v>95</v>
      </c>
      <c r="B126" s="401" t="s">
        <v>1793</v>
      </c>
      <c r="C126" s="402" t="s">
        <v>45</v>
      </c>
      <c r="D126" s="403" t="s">
        <v>315</v>
      </c>
      <c r="E126" s="403">
        <v>20</v>
      </c>
      <c r="F126" s="405"/>
      <c r="G126" s="406">
        <f>F126*E126</f>
        <v>0</v>
      </c>
      <c r="H126" s="405"/>
      <c r="I126" s="406">
        <f>H126*E126</f>
        <v>0</v>
      </c>
      <c r="J126" s="407">
        <f>I126+G126</f>
        <v>0</v>
      </c>
    </row>
    <row r="127" spans="1:10">
      <c r="A127" s="392"/>
      <c r="B127" s="393" t="s">
        <v>1794</v>
      </c>
      <c r="C127" s="394"/>
      <c r="D127" s="395"/>
      <c r="E127" s="395"/>
      <c r="F127" s="396"/>
      <c r="G127" s="397"/>
      <c r="H127" s="398"/>
      <c r="I127" s="397"/>
      <c r="J127" s="399"/>
    </row>
    <row r="128" spans="1:10">
      <c r="A128" s="400">
        <f>A126+1</f>
        <v>96</v>
      </c>
      <c r="B128" s="401" t="s">
        <v>1795</v>
      </c>
      <c r="C128" s="402" t="s">
        <v>45</v>
      </c>
      <c r="D128" s="403" t="s">
        <v>315</v>
      </c>
      <c r="E128" s="403">
        <v>96</v>
      </c>
      <c r="F128" s="405"/>
      <c r="G128" s="406">
        <f>F128*E128</f>
        <v>0</v>
      </c>
      <c r="H128" s="405"/>
      <c r="I128" s="406">
        <f>H128*E128</f>
        <v>0</v>
      </c>
      <c r="J128" s="407">
        <f>I128+G128</f>
        <v>0</v>
      </c>
    </row>
    <row r="129" spans="1:10">
      <c r="A129" s="400">
        <f>A128+1</f>
        <v>97</v>
      </c>
      <c r="B129" s="401" t="s">
        <v>1796</v>
      </c>
      <c r="C129" s="402" t="s">
        <v>45</v>
      </c>
      <c r="D129" s="403" t="s">
        <v>315</v>
      </c>
      <c r="E129" s="403">
        <v>12</v>
      </c>
      <c r="F129" s="405"/>
      <c r="G129" s="406">
        <f>F129*E129</f>
        <v>0</v>
      </c>
      <c r="H129" s="405"/>
      <c r="I129" s="406">
        <f>H129*E129</f>
        <v>0</v>
      </c>
      <c r="J129" s="407">
        <f>I129+G129</f>
        <v>0</v>
      </c>
    </row>
    <row r="130" spans="1:10">
      <c r="A130" s="392"/>
      <c r="B130" s="393" t="s">
        <v>1797</v>
      </c>
      <c r="C130" s="394"/>
      <c r="D130" s="395"/>
      <c r="E130" s="395"/>
      <c r="F130" s="396"/>
      <c r="G130" s="397"/>
      <c r="H130" s="398"/>
      <c r="I130" s="397"/>
      <c r="J130" s="399"/>
    </row>
    <row r="131" spans="1:10" ht="20.399999999999999">
      <c r="A131" s="400">
        <f>A129+1</f>
        <v>98</v>
      </c>
      <c r="B131" s="401" t="s">
        <v>1798</v>
      </c>
      <c r="C131" s="402"/>
      <c r="D131" s="403" t="s">
        <v>350</v>
      </c>
      <c r="E131" s="403">
        <v>1</v>
      </c>
      <c r="F131" s="405"/>
      <c r="G131" s="406">
        <f>F131*E131</f>
        <v>0</v>
      </c>
      <c r="H131" s="405"/>
      <c r="I131" s="406">
        <f>H131*E131</f>
        <v>0</v>
      </c>
      <c r="J131" s="407">
        <f>I131+G131</f>
        <v>0</v>
      </c>
    </row>
    <row r="132" spans="1:10" ht="40.799999999999997">
      <c r="A132" s="400">
        <f>A131+1</f>
        <v>99</v>
      </c>
      <c r="B132" s="401" t="s">
        <v>1799</v>
      </c>
      <c r="C132" s="402"/>
      <c r="D132" s="403" t="s">
        <v>350</v>
      </c>
      <c r="E132" s="403">
        <v>1</v>
      </c>
      <c r="F132" s="405"/>
      <c r="G132" s="406">
        <f>F132*E132</f>
        <v>0</v>
      </c>
      <c r="H132" s="405"/>
      <c r="I132" s="406">
        <f>H132*E132</f>
        <v>0</v>
      </c>
      <c r="J132" s="407">
        <f>I132+G132</f>
        <v>0</v>
      </c>
    </row>
    <row r="133" spans="1:10">
      <c r="A133" s="400">
        <f>A132+1</f>
        <v>100</v>
      </c>
      <c r="B133" s="401" t="s">
        <v>1800</v>
      </c>
      <c r="C133" s="402"/>
      <c r="D133" s="403" t="s">
        <v>315</v>
      </c>
      <c r="E133" s="403">
        <v>6</v>
      </c>
      <c r="F133" s="405"/>
      <c r="G133" s="406">
        <f>F133*E133</f>
        <v>0</v>
      </c>
      <c r="H133" s="405"/>
      <c r="I133" s="406">
        <f>H133*E133</f>
        <v>0</v>
      </c>
      <c r="J133" s="407">
        <f>I133+G133</f>
        <v>0</v>
      </c>
    </row>
    <row r="134" spans="1:10" ht="20.399999999999999">
      <c r="A134" s="400">
        <f>A133+1</f>
        <v>101</v>
      </c>
      <c r="B134" s="401" t="s">
        <v>1801</v>
      </c>
      <c r="C134" s="402"/>
      <c r="D134" s="403" t="s">
        <v>350</v>
      </c>
      <c r="E134" s="403">
        <v>1</v>
      </c>
      <c r="F134" s="405"/>
      <c r="G134" s="406">
        <f>F134*E134</f>
        <v>0</v>
      </c>
      <c r="H134" s="405"/>
      <c r="I134" s="406">
        <f>H134*E134</f>
        <v>0</v>
      </c>
      <c r="J134" s="407">
        <f>I134+G134</f>
        <v>0</v>
      </c>
    </row>
    <row r="135" spans="1:10" ht="20.399999999999999">
      <c r="A135" s="400">
        <f>A134+1</f>
        <v>102</v>
      </c>
      <c r="B135" s="401" t="s">
        <v>1802</v>
      </c>
      <c r="C135" s="402"/>
      <c r="D135" s="403" t="s">
        <v>350</v>
      </c>
      <c r="E135" s="403">
        <v>1</v>
      </c>
      <c r="F135" s="405"/>
      <c r="G135" s="406">
        <f>F135*E135</f>
        <v>0</v>
      </c>
      <c r="H135" s="405"/>
      <c r="I135" s="406">
        <f>H135*E135</f>
        <v>0</v>
      </c>
      <c r="J135" s="407">
        <f>I135+G135</f>
        <v>0</v>
      </c>
    </row>
    <row r="136" spans="1:10">
      <c r="A136" s="392"/>
      <c r="B136" s="393" t="s">
        <v>64</v>
      </c>
      <c r="C136" s="394"/>
      <c r="D136" s="395"/>
      <c r="E136" s="395"/>
      <c r="F136" s="396"/>
      <c r="G136" s="397"/>
      <c r="H136" s="398"/>
      <c r="I136" s="397"/>
      <c r="J136" s="399"/>
    </row>
    <row r="137" spans="1:10" ht="20.399999999999999">
      <c r="A137" s="400">
        <f>A135+1</f>
        <v>103</v>
      </c>
      <c r="B137" s="401" t="s">
        <v>1803</v>
      </c>
      <c r="C137" s="402"/>
      <c r="D137" s="403" t="s">
        <v>350</v>
      </c>
      <c r="E137" s="403">
        <v>1</v>
      </c>
      <c r="F137" s="405"/>
      <c r="G137" s="406">
        <f t="shared" ref="G137:G146" si="19">F137*E137</f>
        <v>0</v>
      </c>
      <c r="H137" s="405"/>
      <c r="I137" s="406">
        <f t="shared" ref="I137:I146" si="20">H137*E137</f>
        <v>0</v>
      </c>
      <c r="J137" s="407">
        <f t="shared" ref="J137:J146" si="21">I137+G137</f>
        <v>0</v>
      </c>
    </row>
    <row r="138" spans="1:10">
      <c r="A138" s="400">
        <f t="shared" ref="A138:A146" si="22">A137+1</f>
        <v>104</v>
      </c>
      <c r="B138" s="401" t="s">
        <v>1804</v>
      </c>
      <c r="C138" s="402"/>
      <c r="D138" s="403" t="s">
        <v>350</v>
      </c>
      <c r="E138" s="403">
        <v>1</v>
      </c>
      <c r="F138" s="405"/>
      <c r="G138" s="406">
        <f t="shared" si="19"/>
        <v>0</v>
      </c>
      <c r="H138" s="405"/>
      <c r="I138" s="406">
        <f t="shared" si="20"/>
        <v>0</v>
      </c>
      <c r="J138" s="407">
        <f t="shared" si="21"/>
        <v>0</v>
      </c>
    </row>
    <row r="139" spans="1:10">
      <c r="A139" s="400">
        <f t="shared" si="22"/>
        <v>105</v>
      </c>
      <c r="B139" s="401" t="s">
        <v>1805</v>
      </c>
      <c r="C139" s="402"/>
      <c r="D139" s="403" t="s">
        <v>350</v>
      </c>
      <c r="E139" s="403">
        <v>1</v>
      </c>
      <c r="F139" s="405"/>
      <c r="G139" s="406">
        <f t="shared" si="19"/>
        <v>0</v>
      </c>
      <c r="H139" s="405"/>
      <c r="I139" s="406">
        <f t="shared" si="20"/>
        <v>0</v>
      </c>
      <c r="J139" s="407">
        <f t="shared" si="21"/>
        <v>0</v>
      </c>
    </row>
    <row r="140" spans="1:10">
      <c r="A140" s="400">
        <f t="shared" si="22"/>
        <v>106</v>
      </c>
      <c r="B140" s="401" t="s">
        <v>1806</v>
      </c>
      <c r="C140" s="402"/>
      <c r="D140" s="403" t="s">
        <v>277</v>
      </c>
      <c r="E140" s="403">
        <v>40</v>
      </c>
      <c r="F140" s="405"/>
      <c r="G140" s="406">
        <f t="shared" si="19"/>
        <v>0</v>
      </c>
      <c r="H140" s="405"/>
      <c r="I140" s="406">
        <f t="shared" si="20"/>
        <v>0</v>
      </c>
      <c r="J140" s="407">
        <f t="shared" si="21"/>
        <v>0</v>
      </c>
    </row>
    <row r="141" spans="1:10">
      <c r="A141" s="400">
        <f t="shared" si="22"/>
        <v>107</v>
      </c>
      <c r="B141" s="401" t="s">
        <v>1807</v>
      </c>
      <c r="C141" s="402"/>
      <c r="D141" s="403" t="s">
        <v>350</v>
      </c>
      <c r="E141" s="403">
        <v>1</v>
      </c>
      <c r="F141" s="405"/>
      <c r="G141" s="406">
        <f t="shared" si="19"/>
        <v>0</v>
      </c>
      <c r="H141" s="405"/>
      <c r="I141" s="406">
        <f t="shared" si="20"/>
        <v>0</v>
      </c>
      <c r="J141" s="407">
        <f t="shared" si="21"/>
        <v>0</v>
      </c>
    </row>
    <row r="142" spans="1:10" ht="71.400000000000006">
      <c r="A142" s="400">
        <f t="shared" si="22"/>
        <v>108</v>
      </c>
      <c r="B142" s="401" t="s">
        <v>1808</v>
      </c>
      <c r="C142" s="402"/>
      <c r="D142" s="403" t="s">
        <v>350</v>
      </c>
      <c r="E142" s="403">
        <v>1</v>
      </c>
      <c r="F142" s="405"/>
      <c r="G142" s="406">
        <f t="shared" si="19"/>
        <v>0</v>
      </c>
      <c r="H142" s="405"/>
      <c r="I142" s="406">
        <f t="shared" si="20"/>
        <v>0</v>
      </c>
      <c r="J142" s="407">
        <f t="shared" si="21"/>
        <v>0</v>
      </c>
    </row>
    <row r="143" spans="1:10" ht="20.399999999999999">
      <c r="A143" s="400">
        <f t="shared" si="22"/>
        <v>109</v>
      </c>
      <c r="B143" s="401" t="s">
        <v>1809</v>
      </c>
      <c r="C143" s="402"/>
      <c r="D143" s="403" t="s">
        <v>350</v>
      </c>
      <c r="E143" s="403">
        <v>1</v>
      </c>
      <c r="F143" s="405"/>
      <c r="G143" s="406">
        <f t="shared" si="19"/>
        <v>0</v>
      </c>
      <c r="H143" s="405"/>
      <c r="I143" s="406">
        <f t="shared" si="20"/>
        <v>0</v>
      </c>
      <c r="J143" s="407">
        <f t="shared" si="21"/>
        <v>0</v>
      </c>
    </row>
    <row r="144" spans="1:10" ht="30.6">
      <c r="A144" s="400">
        <f t="shared" si="22"/>
        <v>110</v>
      </c>
      <c r="B144" s="401" t="s">
        <v>1810</v>
      </c>
      <c r="C144" s="402"/>
      <c r="D144" s="403" t="s">
        <v>350</v>
      </c>
      <c r="E144" s="403">
        <v>1</v>
      </c>
      <c r="F144" s="405"/>
      <c r="G144" s="406">
        <f t="shared" si="19"/>
        <v>0</v>
      </c>
      <c r="H144" s="405"/>
      <c r="I144" s="406">
        <f t="shared" si="20"/>
        <v>0</v>
      </c>
      <c r="J144" s="407">
        <f t="shared" si="21"/>
        <v>0</v>
      </c>
    </row>
    <row r="145" spans="1:10">
      <c r="A145" s="400">
        <f t="shared" si="22"/>
        <v>111</v>
      </c>
      <c r="B145" s="401" t="s">
        <v>1811</v>
      </c>
      <c r="C145" s="402"/>
      <c r="D145" s="403" t="s">
        <v>350</v>
      </c>
      <c r="E145" s="403">
        <v>1</v>
      </c>
      <c r="F145" s="405"/>
      <c r="G145" s="406">
        <f t="shared" si="19"/>
        <v>0</v>
      </c>
      <c r="H145" s="405"/>
      <c r="I145" s="406">
        <f t="shared" si="20"/>
        <v>0</v>
      </c>
      <c r="J145" s="407">
        <f t="shared" si="21"/>
        <v>0</v>
      </c>
    </row>
    <row r="146" spans="1:10">
      <c r="A146" s="400">
        <f t="shared" si="22"/>
        <v>112</v>
      </c>
      <c r="B146" s="401" t="s">
        <v>1812</v>
      </c>
      <c r="C146" s="402"/>
      <c r="D146" s="403" t="s">
        <v>350</v>
      </c>
      <c r="E146" s="403">
        <v>1</v>
      </c>
      <c r="F146" s="405"/>
      <c r="G146" s="406">
        <f t="shared" si="19"/>
        <v>0</v>
      </c>
      <c r="H146" s="405"/>
      <c r="I146" s="406">
        <f t="shared" si="20"/>
        <v>0</v>
      </c>
      <c r="J146" s="407">
        <f t="shared" si="21"/>
        <v>0</v>
      </c>
    </row>
    <row r="147" spans="1:10" ht="13.8">
      <c r="A147" s="408"/>
      <c r="B147" s="408"/>
      <c r="C147" s="408"/>
      <c r="D147" s="408"/>
      <c r="E147" s="408"/>
      <c r="F147" s="408"/>
      <c r="G147" s="408"/>
      <c r="H147" s="408"/>
      <c r="I147" s="408"/>
      <c r="J147" s="408"/>
    </row>
    <row r="148" spans="1:10" ht="15.6">
      <c r="A148" s="409" t="s">
        <v>2572</v>
      </c>
      <c r="B148" s="410"/>
      <c r="C148" s="410"/>
      <c r="D148" s="410"/>
      <c r="E148" s="410"/>
      <c r="F148" s="410"/>
      <c r="G148" s="410"/>
      <c r="H148" s="410"/>
      <c r="I148" s="410"/>
      <c r="J148" s="411">
        <f>SUM(J5:J146)</f>
        <v>0</v>
      </c>
    </row>
    <row r="150" spans="1:10" ht="15">
      <c r="A150" s="440">
        <v>113</v>
      </c>
      <c r="B150" s="433" t="s">
        <v>2549</v>
      </c>
      <c r="C150" s="434"/>
      <c r="D150" s="435"/>
      <c r="E150" s="426">
        <v>0.05</v>
      </c>
      <c r="F150" s="507">
        <f>SUMIF(D4:D146,"m",G4:G146)</f>
        <v>0</v>
      </c>
      <c r="G150" s="507"/>
      <c r="H150" s="505"/>
      <c r="I150" s="505"/>
      <c r="J150" s="441">
        <f>F150*E150</f>
        <v>0</v>
      </c>
    </row>
    <row r="151" spans="1:10" ht="15">
      <c r="A151" s="400">
        <v>114</v>
      </c>
      <c r="B151" s="436" t="s">
        <v>2550</v>
      </c>
      <c r="C151" s="437"/>
      <c r="D151" s="438"/>
      <c r="E151" s="439">
        <v>0.03</v>
      </c>
      <c r="F151" s="508">
        <f>SUM(G5:G129)</f>
        <v>0</v>
      </c>
      <c r="G151" s="508"/>
      <c r="H151" s="506"/>
      <c r="I151" s="506"/>
      <c r="J151" s="407">
        <f>F151*E151</f>
        <v>0</v>
      </c>
    </row>
    <row r="152" spans="1:10" ht="15">
      <c r="A152" s="400">
        <v>115</v>
      </c>
      <c r="B152" s="436" t="s">
        <v>2551</v>
      </c>
      <c r="C152" s="437"/>
      <c r="D152" s="438"/>
      <c r="E152" s="439">
        <v>0.02</v>
      </c>
      <c r="F152" s="508">
        <f>SUM(J148:J151)</f>
        <v>0</v>
      </c>
      <c r="G152" s="508"/>
      <c r="H152" s="506"/>
      <c r="I152" s="506"/>
      <c r="J152" s="407">
        <f>F152*E152</f>
        <v>0</v>
      </c>
    </row>
    <row r="153" spans="1:10" ht="22.8">
      <c r="A153" s="442">
        <f>A152+1</f>
        <v>116</v>
      </c>
      <c r="B153" s="422" t="s">
        <v>2552</v>
      </c>
      <c r="C153" s="423"/>
      <c r="D153" s="423"/>
      <c r="E153" s="424"/>
      <c r="F153" s="424"/>
      <c r="G153" s="424"/>
      <c r="H153" s="424"/>
      <c r="I153" s="424"/>
      <c r="J153" s="425">
        <f>SUM(J148:J152)</f>
        <v>0</v>
      </c>
    </row>
    <row r="154" spans="1:10" ht="15.6">
      <c r="A154" s="516" t="s">
        <v>2553</v>
      </c>
      <c r="B154" s="516"/>
      <c r="C154" s="516"/>
      <c r="D154" s="516"/>
      <c r="E154" s="516"/>
      <c r="F154" s="516"/>
    </row>
    <row r="155" spans="1:10" ht="15.6">
      <c r="A155" s="446" t="s">
        <v>2554</v>
      </c>
      <c r="B155" s="517" t="s">
        <v>2555</v>
      </c>
      <c r="C155" s="517"/>
      <c r="D155" s="447"/>
      <c r="E155" s="448" t="s">
        <v>67</v>
      </c>
      <c r="F155" s="449" t="s">
        <v>2556</v>
      </c>
      <c r="G155" s="449"/>
      <c r="H155" s="449"/>
      <c r="I155" s="449"/>
      <c r="J155" s="450" t="s">
        <v>2557</v>
      </c>
    </row>
    <row r="156" spans="1:10" ht="22.8">
      <c r="A156" s="400">
        <f>A153+1</f>
        <v>117</v>
      </c>
      <c r="B156" s="443" t="s">
        <v>2558</v>
      </c>
      <c r="C156" s="444"/>
      <c r="D156" s="444"/>
      <c r="E156" s="439">
        <v>0.01</v>
      </c>
      <c r="F156" s="508">
        <f>SUM(G5:G129)</f>
        <v>0</v>
      </c>
      <c r="G156" s="508"/>
      <c r="H156" s="445"/>
      <c r="I156" s="445"/>
      <c r="J156" s="421">
        <f>E156*F156</f>
        <v>0</v>
      </c>
    </row>
    <row r="157" spans="1:10" ht="22.8">
      <c r="A157" s="400">
        <f>A156+1</f>
        <v>118</v>
      </c>
      <c r="B157" s="443" t="s">
        <v>609</v>
      </c>
      <c r="C157" s="444"/>
      <c r="D157" s="438"/>
      <c r="E157" s="439">
        <v>0.01</v>
      </c>
      <c r="F157" s="508">
        <f>SUM(J153)</f>
        <v>0</v>
      </c>
      <c r="G157" s="508"/>
      <c r="H157" s="438"/>
      <c r="I157" s="438"/>
      <c r="J157" s="421">
        <f>F157*E157</f>
        <v>0</v>
      </c>
    </row>
    <row r="158" spans="1:10" ht="22.8">
      <c r="A158" s="400">
        <f t="shared" ref="A158:A166" si="23">A157+1</f>
        <v>119</v>
      </c>
      <c r="B158" s="443" t="s">
        <v>2559</v>
      </c>
      <c r="C158" s="444"/>
      <c r="D158" s="438"/>
      <c r="E158" s="439">
        <v>0.04</v>
      </c>
      <c r="F158" s="508">
        <f>SUM(J153)</f>
        <v>0</v>
      </c>
      <c r="G158" s="508"/>
      <c r="H158" s="438"/>
      <c r="I158" s="438"/>
      <c r="J158" s="421">
        <f>F158*E158</f>
        <v>0</v>
      </c>
    </row>
    <row r="159" spans="1:10" ht="22.8">
      <c r="A159" s="400">
        <f t="shared" si="23"/>
        <v>120</v>
      </c>
      <c r="B159" s="443" t="s">
        <v>2560</v>
      </c>
      <c r="C159" s="444"/>
      <c r="D159" s="444"/>
      <c r="E159" s="445"/>
      <c r="F159" s="438"/>
      <c r="G159" s="438"/>
      <c r="H159" s="438"/>
      <c r="I159" s="438"/>
      <c r="J159" s="427">
        <v>0</v>
      </c>
    </row>
    <row r="160" spans="1:10" ht="22.8">
      <c r="A160" s="400">
        <f t="shared" si="23"/>
        <v>121</v>
      </c>
      <c r="B160" s="443" t="s">
        <v>2561</v>
      </c>
      <c r="C160" s="444"/>
      <c r="D160" s="444"/>
      <c r="E160" s="445"/>
      <c r="F160" s="438"/>
      <c r="G160" s="438"/>
      <c r="H160" s="438"/>
      <c r="I160" s="438"/>
      <c r="J160" s="427">
        <v>0</v>
      </c>
    </row>
    <row r="161" spans="1:10" ht="22.8">
      <c r="A161" s="400">
        <f t="shared" si="23"/>
        <v>122</v>
      </c>
      <c r="B161" s="443" t="s">
        <v>2562</v>
      </c>
      <c r="C161" s="444"/>
      <c r="D161" s="444"/>
      <c r="E161" s="445"/>
      <c r="F161" s="438"/>
      <c r="G161" s="438"/>
      <c r="H161" s="438"/>
      <c r="I161" s="438"/>
      <c r="J161" s="427">
        <v>0</v>
      </c>
    </row>
    <row r="162" spans="1:10" ht="22.8">
      <c r="A162" s="400">
        <f t="shared" si="23"/>
        <v>123</v>
      </c>
      <c r="B162" s="443" t="s">
        <v>2563</v>
      </c>
      <c r="C162" s="444"/>
      <c r="D162" s="444"/>
      <c r="E162" s="445"/>
      <c r="F162" s="438"/>
      <c r="G162" s="438"/>
      <c r="H162" s="438"/>
      <c r="I162" s="438"/>
      <c r="J162" s="427">
        <v>0</v>
      </c>
    </row>
    <row r="163" spans="1:10" ht="22.8">
      <c r="A163" s="400">
        <f t="shared" si="23"/>
        <v>124</v>
      </c>
      <c r="B163" s="443" t="s">
        <v>2564</v>
      </c>
      <c r="C163" s="444"/>
      <c r="D163" s="444"/>
      <c r="E163" s="445"/>
      <c r="F163" s="438"/>
      <c r="G163" s="438"/>
      <c r="H163" s="438"/>
      <c r="I163" s="438"/>
      <c r="J163" s="427">
        <v>0</v>
      </c>
    </row>
    <row r="164" spans="1:10" ht="22.8">
      <c r="A164" s="400">
        <f t="shared" si="23"/>
        <v>125</v>
      </c>
      <c r="B164" s="443" t="s">
        <v>2565</v>
      </c>
      <c r="C164" s="444"/>
      <c r="D164" s="444"/>
      <c r="E164" s="445"/>
      <c r="F164" s="438"/>
      <c r="G164" s="438"/>
      <c r="H164" s="438"/>
      <c r="I164" s="438"/>
      <c r="J164" s="427">
        <v>0</v>
      </c>
    </row>
    <row r="165" spans="1:10" ht="22.8">
      <c r="A165" s="400">
        <f t="shared" si="23"/>
        <v>126</v>
      </c>
      <c r="B165" s="443" t="s">
        <v>2566</v>
      </c>
      <c r="C165" s="444"/>
      <c r="D165" s="444"/>
      <c r="E165" s="445"/>
      <c r="F165" s="438"/>
      <c r="G165" s="438"/>
      <c r="H165" s="438"/>
      <c r="I165" s="438"/>
      <c r="J165" s="427">
        <v>0</v>
      </c>
    </row>
    <row r="166" spans="1:10" ht="22.8">
      <c r="A166" s="400">
        <f t="shared" si="23"/>
        <v>127</v>
      </c>
      <c r="B166" s="443" t="s">
        <v>2567</v>
      </c>
      <c r="C166" s="444"/>
      <c r="D166" s="444"/>
      <c r="E166" s="445"/>
      <c r="F166" s="438"/>
      <c r="G166" s="438"/>
      <c r="H166" s="438"/>
      <c r="I166" s="438"/>
      <c r="J166" s="427">
        <v>0</v>
      </c>
    </row>
    <row r="167" spans="1:10" ht="22.8">
      <c r="A167" s="400">
        <f>A166+1</f>
        <v>128</v>
      </c>
      <c r="B167" s="443" t="s">
        <v>2568</v>
      </c>
      <c r="C167" s="444"/>
      <c r="D167" s="444"/>
      <c r="E167" s="445"/>
      <c r="F167" s="438"/>
      <c r="G167" s="438"/>
      <c r="H167" s="438"/>
      <c r="I167" s="438"/>
      <c r="J167" s="427">
        <v>0</v>
      </c>
    </row>
    <row r="168" spans="1:10" ht="22.8">
      <c r="A168" s="442">
        <f>A167+1</f>
        <v>129</v>
      </c>
      <c r="B168" s="422" t="s">
        <v>2569</v>
      </c>
      <c r="C168" s="424"/>
      <c r="D168" s="424"/>
      <c r="E168" s="424"/>
      <c r="F168" s="424"/>
      <c r="G168" s="424"/>
      <c r="H168" s="424"/>
      <c r="I168" s="424"/>
      <c r="J168" s="425">
        <f>SUM(J156:J167)</f>
        <v>0</v>
      </c>
    </row>
    <row r="169" spans="1:10" ht="15.6">
      <c r="A169" s="516" t="s">
        <v>2570</v>
      </c>
      <c r="B169" s="516"/>
      <c r="C169" s="516"/>
      <c r="D169" s="516"/>
      <c r="E169" s="516"/>
      <c r="F169" s="516"/>
    </row>
    <row r="170" spans="1:10" ht="21">
      <c r="A170" s="428" t="s">
        <v>2571</v>
      </c>
      <c r="B170" s="429"/>
      <c r="C170" s="430"/>
      <c r="D170" s="431"/>
      <c r="E170" s="431"/>
      <c r="F170" s="431"/>
      <c r="G170" s="431"/>
      <c r="H170" s="431"/>
      <c r="I170" s="431"/>
      <c r="J170" s="432">
        <f>J168+J153</f>
        <v>0</v>
      </c>
    </row>
    <row r="176" spans="1:10" ht="21">
      <c r="A176" s="503" t="s">
        <v>1813</v>
      </c>
      <c r="B176" s="503"/>
      <c r="C176" s="503"/>
      <c r="D176" s="503"/>
      <c r="E176" s="503"/>
      <c r="F176" s="503"/>
      <c r="G176" s="503"/>
      <c r="H176" s="503"/>
      <c r="I176" s="503"/>
      <c r="J176" s="503"/>
    </row>
    <row r="177" spans="1:10">
      <c r="A177" s="504" t="s">
        <v>1814</v>
      </c>
      <c r="B177" s="504"/>
      <c r="C177" s="504"/>
      <c r="D177" s="504"/>
      <c r="E177" s="504"/>
      <c r="F177" s="504"/>
      <c r="G177" s="504"/>
      <c r="H177" s="504"/>
      <c r="I177" s="504"/>
      <c r="J177" s="504"/>
    </row>
  </sheetData>
  <mergeCells count="18">
    <mergeCell ref="A1:J1"/>
    <mergeCell ref="A2:E2"/>
    <mergeCell ref="F2:G2"/>
    <mergeCell ref="H2:I2"/>
    <mergeCell ref="F156:G156"/>
    <mergeCell ref="F157:G157"/>
    <mergeCell ref="A154:F154"/>
    <mergeCell ref="B155:C155"/>
    <mergeCell ref="A176:J176"/>
    <mergeCell ref="A177:J177"/>
    <mergeCell ref="H150:I150"/>
    <mergeCell ref="H151:I151"/>
    <mergeCell ref="H152:I152"/>
    <mergeCell ref="F150:G150"/>
    <mergeCell ref="F151:G151"/>
    <mergeCell ref="F152:G152"/>
    <mergeCell ref="F158:G158"/>
    <mergeCell ref="A169:F169"/>
  </mergeCells>
  <conditionalFormatting sqref="H21 H26:H29 F21 H38:H39 F38:F39 H33:H34 H36 F67:F68 H67:H68 F7:F8 F78:F82 H78:H82 F131:F135 H131:H135 F42:F44 H42:H44 F46:F47 H46:H47 F15:F19 H15:H19 F128:F129 H128:H129 F49:F50 H49:H50 F122:F123 H122:H123 F62:F65 H62:H65 F137:F146 H137:H146">
    <cfRule type="containsBlanks" dxfId="20" priority="21">
      <formula>LEN(TRIM(F7))=0</formula>
    </cfRule>
  </conditionalFormatting>
  <conditionalFormatting sqref="F33:F34 F36">
    <cfRule type="containsBlanks" dxfId="19" priority="20">
      <formula>LEN(TRIM(F33))=0</formula>
    </cfRule>
  </conditionalFormatting>
  <conditionalFormatting sqref="F23 H23">
    <cfRule type="containsBlanks" dxfId="18" priority="18">
      <formula>LEN(TRIM(F23))=0</formula>
    </cfRule>
  </conditionalFormatting>
  <conditionalFormatting sqref="F9:F13">
    <cfRule type="containsBlanks" dxfId="17" priority="19">
      <formula>LEN(TRIM(F9))=0</formula>
    </cfRule>
  </conditionalFormatting>
  <conditionalFormatting sqref="F26:F29">
    <cfRule type="containsBlanks" dxfId="16" priority="17">
      <formula>LEN(TRIM(F26))=0</formula>
    </cfRule>
  </conditionalFormatting>
  <conditionalFormatting sqref="F40 F54:F57 F70 F72 F74:F76 F84:F89 F109:F110 F112:F120 F125:F126 F52 F59:F60 F91:F95 F97:F100 F102:F107">
    <cfRule type="containsBlanks" dxfId="15" priority="15">
      <formula>LEN(TRIM(F40))=0</formula>
    </cfRule>
  </conditionalFormatting>
  <conditionalFormatting sqref="H40 H52 H54:H57 H70 H72 H74:H76 H84:H89 H109:H110 H112:H120 H125:H126 H59:H60 H91:H95 H97:H100 H102:H107">
    <cfRule type="containsBlanks" dxfId="14" priority="16">
      <formula>LEN(TRIM(H40))=0</formula>
    </cfRule>
  </conditionalFormatting>
  <conditionalFormatting sqref="F25">
    <cfRule type="containsBlanks" dxfId="13" priority="11">
      <formula>LEN(TRIM(F25))=0</formula>
    </cfRule>
  </conditionalFormatting>
  <conditionalFormatting sqref="H24">
    <cfRule type="containsBlanks" dxfId="12" priority="14">
      <formula>LEN(TRIM(H24))=0</formula>
    </cfRule>
  </conditionalFormatting>
  <conditionalFormatting sqref="H25">
    <cfRule type="containsBlanks" dxfId="11" priority="13">
      <formula>LEN(TRIM(H25))=0</formula>
    </cfRule>
  </conditionalFormatting>
  <conditionalFormatting sqref="F24">
    <cfRule type="containsBlanks" dxfId="10" priority="12">
      <formula>LEN(TRIM(F24))=0</formula>
    </cfRule>
  </conditionalFormatting>
  <conditionalFormatting sqref="F5">
    <cfRule type="containsBlanks" dxfId="9" priority="10">
      <formula>LEN(TRIM(F5))=0</formula>
    </cfRule>
  </conditionalFormatting>
  <conditionalFormatting sqref="F6">
    <cfRule type="containsBlanks" dxfId="8" priority="9">
      <formula>LEN(TRIM(F6))=0</formula>
    </cfRule>
  </conditionalFormatting>
  <conditionalFormatting sqref="F31 H31">
    <cfRule type="containsBlanks" dxfId="7" priority="8">
      <formula>LEN(TRIM(F31))=0</formula>
    </cfRule>
  </conditionalFormatting>
  <conditionalFormatting sqref="E152 E156 J164:J165 J167">
    <cfRule type="containsBlanks" dxfId="6" priority="7">
      <formula>LEN(TRIM(E152))=0</formula>
    </cfRule>
  </conditionalFormatting>
  <conditionalFormatting sqref="E157">
    <cfRule type="containsBlanks" dxfId="5" priority="5">
      <formula>LEN(TRIM(E157))=0</formula>
    </cfRule>
  </conditionalFormatting>
  <conditionalFormatting sqref="E151">
    <cfRule type="containsBlanks" dxfId="4" priority="6">
      <formula>LEN(TRIM(E151))=0</formula>
    </cfRule>
  </conditionalFormatting>
  <conditionalFormatting sqref="E150">
    <cfRule type="containsBlanks" dxfId="3" priority="4">
      <formula>LEN(TRIM(E150))=0</formula>
    </cfRule>
  </conditionalFormatting>
  <conditionalFormatting sqref="E158">
    <cfRule type="containsBlanks" dxfId="2" priority="3">
      <formula>LEN(TRIM(E158))=0</formula>
    </cfRule>
  </conditionalFormatting>
  <conditionalFormatting sqref="J159:J163">
    <cfRule type="containsBlanks" dxfId="1" priority="2">
      <formula>LEN(TRIM(J159))=0</formula>
    </cfRule>
  </conditionalFormatting>
  <conditionalFormatting sqref="J166">
    <cfRule type="containsBlanks" dxfId="0" priority="1">
      <formula>LEN(TRIM(J166))=0</formula>
    </cfRule>
  </conditionalFormatting>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4"/>
  <sheetViews>
    <sheetView showGridLines="0" view="pageBreakPreview" topLeftCell="A4" zoomScale="130" zoomScaleNormal="100" zoomScaleSheetLayoutView="130" workbookViewId="0">
      <selection activeCell="H10" sqref="H10:H234"/>
    </sheetView>
  </sheetViews>
  <sheetFormatPr defaultColWidth="10.42578125" defaultRowHeight="12" customHeight="1"/>
  <cols>
    <col min="1" max="1" width="7.42578125" style="101" customWidth="1"/>
    <col min="2" max="2" width="8" style="102" customWidth="1"/>
    <col min="3" max="3" width="12.140625" style="102" customWidth="1"/>
    <col min="4" max="4" width="46.7109375" style="102" customWidth="1"/>
    <col min="5" max="5" width="5.42578125" style="102" customWidth="1"/>
    <col min="6" max="6" width="11.140625" style="103" customWidth="1"/>
    <col min="7" max="7" width="13.28515625" style="104" customWidth="1"/>
    <col min="8" max="8" width="18.7109375" style="104" bestFit="1" customWidth="1"/>
    <col min="9" max="16384" width="10.42578125" style="2"/>
  </cols>
  <sheetData>
    <row r="1" spans="1:8" ht="27.75" customHeight="1">
      <c r="A1" s="481" t="s">
        <v>69</v>
      </c>
      <c r="B1" s="481"/>
      <c r="C1" s="481"/>
      <c r="D1" s="481"/>
      <c r="E1" s="481"/>
      <c r="F1" s="481"/>
      <c r="G1" s="481"/>
      <c r="H1" s="481"/>
    </row>
    <row r="2" spans="1:8" ht="12.75" customHeight="1">
      <c r="A2" s="57" t="s">
        <v>70</v>
      </c>
      <c r="B2" s="57"/>
      <c r="C2" s="57"/>
      <c r="D2" s="57"/>
      <c r="E2" s="57"/>
      <c r="F2" s="57"/>
      <c r="G2" s="57"/>
      <c r="H2" s="57"/>
    </row>
    <row r="3" spans="1:8" ht="12.75" customHeight="1">
      <c r="A3" s="57" t="s">
        <v>2548</v>
      </c>
      <c r="B3" s="57"/>
      <c r="C3" s="57"/>
      <c r="D3" s="57"/>
      <c r="E3" s="57"/>
      <c r="F3" s="57"/>
      <c r="G3" s="57"/>
      <c r="H3" s="57"/>
    </row>
    <row r="4" spans="1:8" ht="13.5" customHeight="1">
      <c r="A4" s="58"/>
      <c r="B4" s="57"/>
      <c r="C4" s="58"/>
      <c r="D4" s="57"/>
      <c r="E4" s="57"/>
      <c r="F4" s="57"/>
      <c r="G4" s="57"/>
      <c r="H4" s="57"/>
    </row>
    <row r="5" spans="1:8" ht="6.75" customHeight="1">
      <c r="A5" s="59"/>
      <c r="B5" s="60"/>
      <c r="C5" s="60"/>
      <c r="D5" s="60"/>
      <c r="E5" s="60"/>
      <c r="F5" s="61"/>
      <c r="G5" s="62"/>
      <c r="H5" s="62"/>
    </row>
    <row r="6" spans="1:8" ht="12.75" customHeight="1">
      <c r="A6" s="63" t="s">
        <v>71</v>
      </c>
      <c r="B6" s="63"/>
      <c r="C6" s="63"/>
      <c r="D6" s="63"/>
      <c r="E6" s="63"/>
      <c r="F6" s="63"/>
      <c r="G6" s="63"/>
      <c r="H6" s="63"/>
    </row>
    <row r="7" spans="1:8" ht="12.75" customHeight="1">
      <c r="A7" s="63" t="s">
        <v>72</v>
      </c>
      <c r="B7" s="63"/>
      <c r="C7" s="63"/>
      <c r="D7" s="63"/>
      <c r="E7" s="63"/>
      <c r="F7" s="63"/>
      <c r="G7" s="63" t="s">
        <v>73</v>
      </c>
      <c r="H7" s="63"/>
    </row>
    <row r="8" spans="1:8" ht="12.75" customHeight="1">
      <c r="A8" s="63" t="s">
        <v>74</v>
      </c>
      <c r="B8" s="64"/>
      <c r="C8" s="64"/>
      <c r="D8" s="64"/>
      <c r="E8" s="64"/>
      <c r="F8" s="65"/>
      <c r="G8" s="63" t="s">
        <v>75</v>
      </c>
      <c r="H8" s="66"/>
    </row>
    <row r="9" spans="1:8" ht="6" customHeight="1">
      <c r="A9" s="67"/>
      <c r="B9" s="67"/>
      <c r="C9" s="67"/>
      <c r="D9" s="67"/>
      <c r="E9" s="67"/>
      <c r="F9" s="67"/>
      <c r="G9" s="67"/>
      <c r="H9" s="67"/>
    </row>
    <row r="10" spans="1:8" ht="25.5" customHeight="1">
      <c r="A10" s="68" t="s">
        <v>76</v>
      </c>
      <c r="B10" s="68" t="s">
        <v>77</v>
      </c>
      <c r="C10" s="68" t="s">
        <v>78</v>
      </c>
      <c r="D10" s="68" t="s">
        <v>79</v>
      </c>
      <c r="E10" s="68" t="s">
        <v>80</v>
      </c>
      <c r="F10" s="68" t="s">
        <v>81</v>
      </c>
      <c r="G10" s="68" t="s">
        <v>82</v>
      </c>
      <c r="H10" s="68" t="s">
        <v>83</v>
      </c>
    </row>
    <row r="11" spans="1:8" ht="12.75" hidden="1" customHeight="1">
      <c r="A11" s="68" t="s">
        <v>33</v>
      </c>
      <c r="B11" s="68" t="s">
        <v>39</v>
      </c>
      <c r="C11" s="68" t="s">
        <v>44</v>
      </c>
      <c r="D11" s="68" t="s">
        <v>49</v>
      </c>
      <c r="E11" s="68" t="s">
        <v>53</v>
      </c>
      <c r="F11" s="68" t="s">
        <v>55</v>
      </c>
      <c r="G11" s="68" t="s">
        <v>57</v>
      </c>
      <c r="H11" s="68" t="s">
        <v>36</v>
      </c>
    </row>
    <row r="12" spans="1:8" ht="4.5" customHeight="1">
      <c r="A12" s="67"/>
      <c r="B12" s="67"/>
      <c r="C12" s="67"/>
      <c r="D12" s="67"/>
      <c r="E12" s="67"/>
      <c r="F12" s="67"/>
      <c r="G12" s="67"/>
      <c r="H12" s="518"/>
    </row>
    <row r="13" spans="1:8" ht="30.75" customHeight="1">
      <c r="A13" s="69"/>
      <c r="B13" s="70"/>
      <c r="C13" s="70" t="s">
        <v>34</v>
      </c>
      <c r="D13" s="70" t="s">
        <v>84</v>
      </c>
      <c r="E13" s="70"/>
      <c r="F13" s="71"/>
      <c r="G13" s="72"/>
      <c r="H13" s="519">
        <f>H14+H39+H66++H81+H91+H96+H110+H138+H143</f>
        <v>0</v>
      </c>
    </row>
    <row r="14" spans="1:8" ht="28.5" customHeight="1">
      <c r="A14" s="73"/>
      <c r="B14" s="74"/>
      <c r="C14" s="74" t="s">
        <v>33</v>
      </c>
      <c r="D14" s="74" t="s">
        <v>85</v>
      </c>
      <c r="E14" s="74"/>
      <c r="F14" s="75"/>
      <c r="G14" s="76"/>
      <c r="H14" s="520">
        <f>H15+H16+H23+H26+H27+H30+H31+H32+H33+H34+H35</f>
        <v>0</v>
      </c>
    </row>
    <row r="15" spans="1:8" ht="24" customHeight="1">
      <c r="A15" s="77">
        <v>1</v>
      </c>
      <c r="B15" s="78" t="s">
        <v>86</v>
      </c>
      <c r="C15" s="78" t="s">
        <v>87</v>
      </c>
      <c r="D15" s="78" t="s">
        <v>88</v>
      </c>
      <c r="E15" s="78" t="s">
        <v>89</v>
      </c>
      <c r="F15" s="79">
        <v>400</v>
      </c>
      <c r="G15" s="80"/>
      <c r="H15" s="521">
        <f>G15*F15</f>
        <v>0</v>
      </c>
    </row>
    <row r="16" spans="1:8" ht="24" customHeight="1">
      <c r="A16" s="77">
        <v>2</v>
      </c>
      <c r="B16" s="78" t="s">
        <v>86</v>
      </c>
      <c r="C16" s="78" t="s">
        <v>90</v>
      </c>
      <c r="D16" s="78" t="s">
        <v>91</v>
      </c>
      <c r="E16" s="78" t="s">
        <v>92</v>
      </c>
      <c r="F16" s="79">
        <v>565.12</v>
      </c>
      <c r="G16" s="80"/>
      <c r="H16" s="521">
        <f>G16*F16</f>
        <v>0</v>
      </c>
    </row>
    <row r="17" spans="1:8" ht="13.5" customHeight="1">
      <c r="A17" s="81"/>
      <c r="B17" s="82"/>
      <c r="C17" s="82"/>
      <c r="D17" s="82" t="s">
        <v>93</v>
      </c>
      <c r="E17" s="82"/>
      <c r="F17" s="83">
        <v>162</v>
      </c>
      <c r="G17" s="84"/>
      <c r="H17" s="522"/>
    </row>
    <row r="18" spans="1:8" ht="13.5" customHeight="1">
      <c r="A18" s="81"/>
      <c r="B18" s="82"/>
      <c r="C18" s="82"/>
      <c r="D18" s="82" t="s">
        <v>94</v>
      </c>
      <c r="E18" s="82"/>
      <c r="F18" s="83">
        <v>384</v>
      </c>
      <c r="G18" s="84"/>
      <c r="H18" s="522"/>
    </row>
    <row r="19" spans="1:8" ht="13.5" customHeight="1">
      <c r="A19" s="81"/>
      <c r="B19" s="82"/>
      <c r="C19" s="82"/>
      <c r="D19" s="82" t="s">
        <v>95</v>
      </c>
      <c r="E19" s="82"/>
      <c r="F19" s="83">
        <v>4.32</v>
      </c>
      <c r="G19" s="84"/>
      <c r="H19" s="522"/>
    </row>
    <row r="20" spans="1:8" ht="13.5" customHeight="1">
      <c r="A20" s="81"/>
      <c r="B20" s="82"/>
      <c r="C20" s="82"/>
      <c r="D20" s="82" t="s">
        <v>96</v>
      </c>
      <c r="E20" s="82"/>
      <c r="F20" s="83">
        <v>4.8</v>
      </c>
      <c r="G20" s="84"/>
      <c r="H20" s="522"/>
    </row>
    <row r="21" spans="1:8" ht="13.5" customHeight="1">
      <c r="A21" s="81"/>
      <c r="B21" s="82"/>
      <c r="C21" s="82"/>
      <c r="D21" s="82" t="s">
        <v>97</v>
      </c>
      <c r="E21" s="82"/>
      <c r="F21" s="83">
        <v>10</v>
      </c>
      <c r="G21" s="84"/>
      <c r="H21" s="522"/>
    </row>
    <row r="22" spans="1:8" ht="13.5" customHeight="1">
      <c r="A22" s="85"/>
      <c r="B22" s="86"/>
      <c r="C22" s="86"/>
      <c r="D22" s="86" t="s">
        <v>98</v>
      </c>
      <c r="E22" s="86"/>
      <c r="F22" s="87">
        <v>565.12</v>
      </c>
      <c r="G22" s="88"/>
      <c r="H22" s="523"/>
    </row>
    <row r="23" spans="1:8" ht="24" customHeight="1">
      <c r="A23" s="77">
        <v>3</v>
      </c>
      <c r="B23" s="78" t="s">
        <v>86</v>
      </c>
      <c r="C23" s="78" t="s">
        <v>99</v>
      </c>
      <c r="D23" s="78" t="s">
        <v>100</v>
      </c>
      <c r="E23" s="78" t="s">
        <v>92</v>
      </c>
      <c r="F23" s="79">
        <v>3.3</v>
      </c>
      <c r="G23" s="80"/>
      <c r="H23" s="521">
        <f>G23*F23</f>
        <v>0</v>
      </c>
    </row>
    <row r="24" spans="1:8" ht="13.5" customHeight="1">
      <c r="A24" s="81"/>
      <c r="B24" s="82"/>
      <c r="C24" s="82"/>
      <c r="D24" s="82" t="s">
        <v>101</v>
      </c>
      <c r="E24" s="82"/>
      <c r="F24" s="83">
        <v>3.3</v>
      </c>
      <c r="G24" s="84"/>
      <c r="H24" s="522"/>
    </row>
    <row r="25" spans="1:8" ht="13.5" customHeight="1">
      <c r="A25" s="85"/>
      <c r="B25" s="86"/>
      <c r="C25" s="86"/>
      <c r="D25" s="86" t="s">
        <v>98</v>
      </c>
      <c r="E25" s="86"/>
      <c r="F25" s="87">
        <v>3.3</v>
      </c>
      <c r="G25" s="88"/>
      <c r="H25" s="523"/>
    </row>
    <row r="26" spans="1:8" ht="13.5" customHeight="1">
      <c r="A26" s="77">
        <v>4</v>
      </c>
      <c r="B26" s="78" t="s">
        <v>86</v>
      </c>
      <c r="C26" s="78" t="s">
        <v>102</v>
      </c>
      <c r="D26" s="78" t="s">
        <v>103</v>
      </c>
      <c r="E26" s="78" t="s">
        <v>92</v>
      </c>
      <c r="F26" s="79">
        <v>560.79999999999995</v>
      </c>
      <c r="G26" s="80"/>
      <c r="H26" s="521">
        <f>G26*F26</f>
        <v>0</v>
      </c>
    </row>
    <row r="27" spans="1:8" ht="24" customHeight="1">
      <c r="A27" s="77">
        <v>5</v>
      </c>
      <c r="B27" s="78" t="s">
        <v>86</v>
      </c>
      <c r="C27" s="78" t="s">
        <v>104</v>
      </c>
      <c r="D27" s="78" t="s">
        <v>105</v>
      </c>
      <c r="E27" s="78" t="s">
        <v>92</v>
      </c>
      <c r="F27" s="79">
        <v>306.89999999999998</v>
      </c>
      <c r="G27" s="80"/>
      <c r="H27" s="521">
        <f>G27*F27</f>
        <v>0</v>
      </c>
    </row>
    <row r="28" spans="1:8" ht="13.5" customHeight="1">
      <c r="A28" s="81"/>
      <c r="B28" s="82"/>
      <c r="C28" s="82"/>
      <c r="D28" s="82" t="s">
        <v>106</v>
      </c>
      <c r="E28" s="82"/>
      <c r="F28" s="83">
        <v>306.89999999999998</v>
      </c>
      <c r="G28" s="84"/>
      <c r="H28" s="522"/>
    </row>
    <row r="29" spans="1:8" ht="13.5" customHeight="1">
      <c r="A29" s="85"/>
      <c r="B29" s="86"/>
      <c r="C29" s="86"/>
      <c r="D29" s="86" t="s">
        <v>98</v>
      </c>
      <c r="E29" s="86"/>
      <c r="F29" s="87">
        <v>306.89999999999998</v>
      </c>
      <c r="G29" s="88"/>
      <c r="H29" s="523"/>
    </row>
    <row r="30" spans="1:8" ht="24" customHeight="1">
      <c r="A30" s="77">
        <v>6</v>
      </c>
      <c r="B30" s="78" t="s">
        <v>86</v>
      </c>
      <c r="C30" s="78" t="s">
        <v>107</v>
      </c>
      <c r="D30" s="78" t="s">
        <v>108</v>
      </c>
      <c r="E30" s="78" t="s">
        <v>89</v>
      </c>
      <c r="F30" s="79">
        <v>108</v>
      </c>
      <c r="G30" s="80"/>
      <c r="H30" s="521">
        <f t="shared" ref="H30:H35" si="0">G30*F30</f>
        <v>0</v>
      </c>
    </row>
    <row r="31" spans="1:8" ht="24" customHeight="1">
      <c r="A31" s="77">
        <v>7</v>
      </c>
      <c r="B31" s="78" t="s">
        <v>86</v>
      </c>
      <c r="C31" s="78" t="s">
        <v>109</v>
      </c>
      <c r="D31" s="78" t="s">
        <v>110</v>
      </c>
      <c r="E31" s="78" t="s">
        <v>89</v>
      </c>
      <c r="F31" s="79">
        <v>108</v>
      </c>
      <c r="G31" s="80"/>
      <c r="H31" s="521">
        <f t="shared" si="0"/>
        <v>0</v>
      </c>
    </row>
    <row r="32" spans="1:8" ht="24" customHeight="1">
      <c r="A32" s="77">
        <v>8</v>
      </c>
      <c r="B32" s="78" t="s">
        <v>86</v>
      </c>
      <c r="C32" s="78" t="s">
        <v>111</v>
      </c>
      <c r="D32" s="78" t="s">
        <v>112</v>
      </c>
      <c r="E32" s="78" t="s">
        <v>92</v>
      </c>
      <c r="F32" s="79">
        <v>108</v>
      </c>
      <c r="G32" s="80"/>
      <c r="H32" s="521">
        <f t="shared" si="0"/>
        <v>0</v>
      </c>
    </row>
    <row r="33" spans="1:8" ht="24" customHeight="1">
      <c r="A33" s="77">
        <v>9</v>
      </c>
      <c r="B33" s="78" t="s">
        <v>86</v>
      </c>
      <c r="C33" s="78" t="s">
        <v>113</v>
      </c>
      <c r="D33" s="78" t="s">
        <v>114</v>
      </c>
      <c r="E33" s="78" t="s">
        <v>89</v>
      </c>
      <c r="F33" s="79">
        <v>108</v>
      </c>
      <c r="G33" s="80"/>
      <c r="H33" s="521">
        <f t="shared" si="0"/>
        <v>0</v>
      </c>
    </row>
    <row r="34" spans="1:8" ht="13.5" customHeight="1">
      <c r="A34" s="77">
        <v>10</v>
      </c>
      <c r="B34" s="78" t="s">
        <v>86</v>
      </c>
      <c r="C34" s="78" t="s">
        <v>115</v>
      </c>
      <c r="D34" s="78" t="s">
        <v>116</v>
      </c>
      <c r="E34" s="78" t="s">
        <v>89</v>
      </c>
      <c r="F34" s="79">
        <v>108</v>
      </c>
      <c r="G34" s="80"/>
      <c r="H34" s="521">
        <f t="shared" si="0"/>
        <v>0</v>
      </c>
    </row>
    <row r="35" spans="1:8" ht="24" customHeight="1">
      <c r="A35" s="77">
        <v>11</v>
      </c>
      <c r="B35" s="78" t="s">
        <v>86</v>
      </c>
      <c r="C35" s="78" t="s">
        <v>117</v>
      </c>
      <c r="D35" s="78" t="s">
        <v>118</v>
      </c>
      <c r="E35" s="78" t="s">
        <v>89</v>
      </c>
      <c r="F35" s="79">
        <v>15.4</v>
      </c>
      <c r="G35" s="80"/>
      <c r="H35" s="521">
        <f t="shared" si="0"/>
        <v>0</v>
      </c>
    </row>
    <row r="36" spans="1:8" ht="13.5" customHeight="1">
      <c r="A36" s="81"/>
      <c r="B36" s="82"/>
      <c r="C36" s="82"/>
      <c r="D36" s="82" t="s">
        <v>119</v>
      </c>
      <c r="E36" s="82"/>
      <c r="F36" s="83">
        <v>10.56</v>
      </c>
      <c r="G36" s="84"/>
      <c r="H36" s="522"/>
    </row>
    <row r="37" spans="1:8" ht="13.5" customHeight="1">
      <c r="A37" s="81"/>
      <c r="B37" s="82"/>
      <c r="C37" s="82"/>
      <c r="D37" s="82" t="s">
        <v>120</v>
      </c>
      <c r="E37" s="82"/>
      <c r="F37" s="83">
        <v>4.84</v>
      </c>
      <c r="G37" s="84"/>
      <c r="H37" s="522"/>
    </row>
    <row r="38" spans="1:8" ht="13.5" customHeight="1">
      <c r="A38" s="85"/>
      <c r="B38" s="86"/>
      <c r="C38" s="86"/>
      <c r="D38" s="86" t="s">
        <v>98</v>
      </c>
      <c r="E38" s="86"/>
      <c r="F38" s="87">
        <v>15.4</v>
      </c>
      <c r="G38" s="88"/>
      <c r="H38" s="523"/>
    </row>
    <row r="39" spans="1:8" ht="28.5" customHeight="1">
      <c r="A39" s="73"/>
      <c r="B39" s="74"/>
      <c r="C39" s="74" t="s">
        <v>39</v>
      </c>
      <c r="D39" s="74" t="s">
        <v>121</v>
      </c>
      <c r="E39" s="74"/>
      <c r="F39" s="75"/>
      <c r="G39" s="76"/>
      <c r="H39" s="520">
        <f>H40+H43+H46+H50+H53+H56+H57+H58+H61+H64+H65</f>
        <v>0</v>
      </c>
    </row>
    <row r="40" spans="1:8" ht="24" customHeight="1">
      <c r="A40" s="77">
        <v>12</v>
      </c>
      <c r="B40" s="78" t="s">
        <v>86</v>
      </c>
      <c r="C40" s="78" t="s">
        <v>122</v>
      </c>
      <c r="D40" s="78" t="s">
        <v>123</v>
      </c>
      <c r="E40" s="78" t="s">
        <v>92</v>
      </c>
      <c r="F40" s="79">
        <v>8.25</v>
      </c>
      <c r="G40" s="80"/>
      <c r="H40" s="521">
        <f t="shared" ref="H40" si="1">G40*F40</f>
        <v>0</v>
      </c>
    </row>
    <row r="41" spans="1:8" ht="13.5" customHeight="1">
      <c r="A41" s="81"/>
      <c r="B41" s="82"/>
      <c r="C41" s="82"/>
      <c r="D41" s="82" t="s">
        <v>124</v>
      </c>
      <c r="E41" s="82"/>
      <c r="F41" s="83">
        <v>8.25</v>
      </c>
      <c r="G41" s="84"/>
      <c r="H41" s="522"/>
    </row>
    <row r="42" spans="1:8" ht="13.5" customHeight="1">
      <c r="A42" s="85"/>
      <c r="B42" s="86"/>
      <c r="C42" s="86"/>
      <c r="D42" s="86" t="s">
        <v>98</v>
      </c>
      <c r="E42" s="86"/>
      <c r="F42" s="87">
        <v>8.25</v>
      </c>
      <c r="G42" s="88"/>
      <c r="H42" s="523"/>
    </row>
    <row r="43" spans="1:8" ht="24" customHeight="1">
      <c r="A43" s="77">
        <v>13</v>
      </c>
      <c r="B43" s="78" t="s">
        <v>86</v>
      </c>
      <c r="C43" s="78" t="s">
        <v>125</v>
      </c>
      <c r="D43" s="78" t="s">
        <v>126</v>
      </c>
      <c r="E43" s="78" t="s">
        <v>92</v>
      </c>
      <c r="F43" s="79">
        <v>2.0630000000000002</v>
      </c>
      <c r="G43" s="80"/>
      <c r="H43" s="521">
        <f t="shared" ref="H43" si="2">G43*F43</f>
        <v>0</v>
      </c>
    </row>
    <row r="44" spans="1:8" ht="13.5" customHeight="1">
      <c r="A44" s="81"/>
      <c r="B44" s="82"/>
      <c r="C44" s="82"/>
      <c r="D44" s="82" t="s">
        <v>127</v>
      </c>
      <c r="E44" s="82"/>
      <c r="F44" s="83">
        <v>2.0630000000000002</v>
      </c>
      <c r="G44" s="84"/>
      <c r="H44" s="522"/>
    </row>
    <row r="45" spans="1:8" ht="13.5" customHeight="1">
      <c r="A45" s="85"/>
      <c r="B45" s="86"/>
      <c r="C45" s="86"/>
      <c r="D45" s="86" t="s">
        <v>98</v>
      </c>
      <c r="E45" s="86"/>
      <c r="F45" s="87">
        <v>2.0630000000000002</v>
      </c>
      <c r="G45" s="88"/>
      <c r="H45" s="523"/>
    </row>
    <row r="46" spans="1:8" ht="24" customHeight="1">
      <c r="A46" s="77">
        <v>14</v>
      </c>
      <c r="B46" s="78" t="s">
        <v>86</v>
      </c>
      <c r="C46" s="78" t="s">
        <v>128</v>
      </c>
      <c r="D46" s="78" t="s">
        <v>129</v>
      </c>
      <c r="E46" s="78" t="s">
        <v>92</v>
      </c>
      <c r="F46" s="79">
        <v>2.1509999999999998</v>
      </c>
      <c r="G46" s="80"/>
      <c r="H46" s="521">
        <f t="shared" ref="H46" si="3">G46*F46</f>
        <v>0</v>
      </c>
    </row>
    <row r="47" spans="1:8" ht="13.5" customHeight="1">
      <c r="A47" s="81"/>
      <c r="B47" s="82"/>
      <c r="C47" s="82"/>
      <c r="D47" s="82" t="s">
        <v>130</v>
      </c>
      <c r="E47" s="82"/>
      <c r="F47" s="83">
        <v>2.0630000000000002</v>
      </c>
      <c r="G47" s="84"/>
      <c r="H47" s="522"/>
    </row>
    <row r="48" spans="1:8" ht="13.5" customHeight="1">
      <c r="A48" s="81"/>
      <c r="B48" s="82"/>
      <c r="C48" s="82"/>
      <c r="D48" s="82" t="s">
        <v>131</v>
      </c>
      <c r="E48" s="82"/>
      <c r="F48" s="83">
        <v>8.7999999999999995E-2</v>
      </c>
      <c r="G48" s="84"/>
      <c r="H48" s="522"/>
    </row>
    <row r="49" spans="1:8" ht="13.5" customHeight="1">
      <c r="A49" s="85"/>
      <c r="B49" s="86"/>
      <c r="C49" s="86"/>
      <c r="D49" s="86" t="s">
        <v>98</v>
      </c>
      <c r="E49" s="86"/>
      <c r="F49" s="87">
        <v>2.1509999999999998</v>
      </c>
      <c r="G49" s="88"/>
      <c r="H49" s="523"/>
    </row>
    <row r="50" spans="1:8" ht="24" customHeight="1">
      <c r="A50" s="77">
        <v>15</v>
      </c>
      <c r="B50" s="78" t="s">
        <v>86</v>
      </c>
      <c r="C50" s="78" t="s">
        <v>132</v>
      </c>
      <c r="D50" s="78" t="s">
        <v>133</v>
      </c>
      <c r="E50" s="78" t="s">
        <v>92</v>
      </c>
      <c r="F50" s="79">
        <v>14</v>
      </c>
      <c r="G50" s="80"/>
      <c r="H50" s="521">
        <f t="shared" ref="H50" si="4">G50*F50</f>
        <v>0</v>
      </c>
    </row>
    <row r="51" spans="1:8" ht="13.5" customHeight="1">
      <c r="A51" s="81"/>
      <c r="B51" s="82"/>
      <c r="C51" s="82"/>
      <c r="D51" s="82" t="s">
        <v>134</v>
      </c>
      <c r="E51" s="82"/>
      <c r="F51" s="83">
        <v>14</v>
      </c>
      <c r="G51" s="84"/>
      <c r="H51" s="522"/>
    </row>
    <row r="52" spans="1:8" ht="13.5" customHeight="1">
      <c r="A52" s="85"/>
      <c r="B52" s="86"/>
      <c r="C52" s="86"/>
      <c r="D52" s="86" t="s">
        <v>98</v>
      </c>
      <c r="E52" s="86"/>
      <c r="F52" s="87">
        <v>14</v>
      </c>
      <c r="G52" s="88"/>
      <c r="H52" s="523"/>
    </row>
    <row r="53" spans="1:8" ht="13.5" customHeight="1">
      <c r="A53" s="77">
        <v>16</v>
      </c>
      <c r="B53" s="78" t="s">
        <v>86</v>
      </c>
      <c r="C53" s="78" t="s">
        <v>135</v>
      </c>
      <c r="D53" s="78" t="s">
        <v>136</v>
      </c>
      <c r="E53" s="78" t="s">
        <v>89</v>
      </c>
      <c r="F53" s="79">
        <v>14.8</v>
      </c>
      <c r="G53" s="80"/>
      <c r="H53" s="521">
        <f t="shared" ref="H53" si="5">G53*F53</f>
        <v>0</v>
      </c>
    </row>
    <row r="54" spans="1:8" ht="13.5" customHeight="1">
      <c r="A54" s="81"/>
      <c r="B54" s="82"/>
      <c r="C54" s="82"/>
      <c r="D54" s="82" t="s">
        <v>137</v>
      </c>
      <c r="E54" s="82"/>
      <c r="F54" s="83">
        <v>14.8</v>
      </c>
      <c r="G54" s="84"/>
      <c r="H54" s="522"/>
    </row>
    <row r="55" spans="1:8" ht="13.5" customHeight="1">
      <c r="A55" s="85"/>
      <c r="B55" s="86"/>
      <c r="C55" s="86"/>
      <c r="D55" s="86" t="s">
        <v>98</v>
      </c>
      <c r="E55" s="86"/>
      <c r="F55" s="87">
        <v>14.8</v>
      </c>
      <c r="G55" s="88"/>
      <c r="H55" s="523"/>
    </row>
    <row r="56" spans="1:8" ht="13.5" customHeight="1">
      <c r="A56" s="77">
        <v>17</v>
      </c>
      <c r="B56" s="78" t="s">
        <v>86</v>
      </c>
      <c r="C56" s="78" t="s">
        <v>138</v>
      </c>
      <c r="D56" s="78" t="s">
        <v>139</v>
      </c>
      <c r="E56" s="78" t="s">
        <v>89</v>
      </c>
      <c r="F56" s="79">
        <v>14.8</v>
      </c>
      <c r="G56" s="80"/>
      <c r="H56" s="521">
        <f t="shared" ref="H56:H58" si="6">G56*F56</f>
        <v>0</v>
      </c>
    </row>
    <row r="57" spans="1:8" ht="13.5" customHeight="1">
      <c r="A57" s="77">
        <v>18</v>
      </c>
      <c r="B57" s="78" t="s">
        <v>86</v>
      </c>
      <c r="C57" s="78" t="s">
        <v>140</v>
      </c>
      <c r="D57" s="78" t="s">
        <v>141</v>
      </c>
      <c r="E57" s="78" t="s">
        <v>142</v>
      </c>
      <c r="F57" s="79">
        <v>2.355</v>
      </c>
      <c r="G57" s="80"/>
      <c r="H57" s="521">
        <f t="shared" si="6"/>
        <v>0</v>
      </c>
    </row>
    <row r="58" spans="1:8" ht="24" customHeight="1">
      <c r="A58" s="77">
        <v>19</v>
      </c>
      <c r="B58" s="78" t="s">
        <v>86</v>
      </c>
      <c r="C58" s="78" t="s">
        <v>143</v>
      </c>
      <c r="D58" s="78" t="s">
        <v>144</v>
      </c>
      <c r="E58" s="78" t="s">
        <v>92</v>
      </c>
      <c r="F58" s="79">
        <v>10.78</v>
      </c>
      <c r="G58" s="80"/>
      <c r="H58" s="521">
        <f t="shared" si="6"/>
        <v>0</v>
      </c>
    </row>
    <row r="59" spans="1:8" ht="13.5" customHeight="1">
      <c r="A59" s="81"/>
      <c r="B59" s="82"/>
      <c r="C59" s="82"/>
      <c r="D59" s="82" t="s">
        <v>145</v>
      </c>
      <c r="E59" s="82"/>
      <c r="F59" s="83">
        <v>10.78</v>
      </c>
      <c r="G59" s="84"/>
      <c r="H59" s="522"/>
    </row>
    <row r="60" spans="1:8" ht="13.5" customHeight="1">
      <c r="A60" s="85"/>
      <c r="B60" s="86"/>
      <c r="C60" s="86"/>
      <c r="D60" s="86" t="s">
        <v>98</v>
      </c>
      <c r="E60" s="86"/>
      <c r="F60" s="87">
        <v>10.78</v>
      </c>
      <c r="G60" s="88"/>
      <c r="H60" s="523"/>
    </row>
    <row r="61" spans="1:8" ht="13.5" customHeight="1">
      <c r="A61" s="77">
        <v>20</v>
      </c>
      <c r="B61" s="78" t="s">
        <v>86</v>
      </c>
      <c r="C61" s="78" t="s">
        <v>146</v>
      </c>
      <c r="D61" s="78" t="s">
        <v>147</v>
      </c>
      <c r="E61" s="78" t="s">
        <v>89</v>
      </c>
      <c r="F61" s="79">
        <v>15.4</v>
      </c>
      <c r="G61" s="80"/>
      <c r="H61" s="521">
        <f t="shared" ref="H61" si="7">G61*F61</f>
        <v>0</v>
      </c>
    </row>
    <row r="62" spans="1:8" ht="13.5" customHeight="1">
      <c r="A62" s="81"/>
      <c r="B62" s="82"/>
      <c r="C62" s="82"/>
      <c r="D62" s="82" t="s">
        <v>148</v>
      </c>
      <c r="E62" s="82"/>
      <c r="F62" s="83">
        <v>15.4</v>
      </c>
      <c r="G62" s="84"/>
      <c r="H62" s="522"/>
    </row>
    <row r="63" spans="1:8" ht="13.5" customHeight="1">
      <c r="A63" s="85"/>
      <c r="B63" s="86"/>
      <c r="C63" s="86"/>
      <c r="D63" s="86" t="s">
        <v>98</v>
      </c>
      <c r="E63" s="86"/>
      <c r="F63" s="87">
        <v>15.4</v>
      </c>
      <c r="G63" s="88"/>
      <c r="H63" s="523"/>
    </row>
    <row r="64" spans="1:8" ht="13.5" customHeight="1">
      <c r="A64" s="77">
        <v>21</v>
      </c>
      <c r="B64" s="78" t="s">
        <v>86</v>
      </c>
      <c r="C64" s="78" t="s">
        <v>149</v>
      </c>
      <c r="D64" s="78" t="s">
        <v>150</v>
      </c>
      <c r="E64" s="78" t="s">
        <v>89</v>
      </c>
      <c r="F64" s="79">
        <v>15.4</v>
      </c>
      <c r="G64" s="80"/>
      <c r="H64" s="521">
        <f t="shared" ref="H64:H65" si="8">G64*F64</f>
        <v>0</v>
      </c>
    </row>
    <row r="65" spans="1:8" ht="24" customHeight="1">
      <c r="A65" s="77">
        <v>22</v>
      </c>
      <c r="B65" s="78" t="s">
        <v>86</v>
      </c>
      <c r="C65" s="78" t="s">
        <v>151</v>
      </c>
      <c r="D65" s="78" t="s">
        <v>152</v>
      </c>
      <c r="E65" s="78" t="s">
        <v>142</v>
      </c>
      <c r="F65" s="79">
        <v>1.38</v>
      </c>
      <c r="G65" s="80"/>
      <c r="H65" s="521">
        <f t="shared" si="8"/>
        <v>0</v>
      </c>
    </row>
    <row r="66" spans="1:8" ht="28.5" customHeight="1">
      <c r="A66" s="73"/>
      <c r="B66" s="74"/>
      <c r="C66" s="74" t="s">
        <v>44</v>
      </c>
      <c r="D66" s="74" t="s">
        <v>153</v>
      </c>
      <c r="E66" s="74"/>
      <c r="F66" s="75"/>
      <c r="G66" s="76"/>
      <c r="H66" s="520">
        <f>H67+H70+H71+H72+H75+H76+H77+H78+H79+H80</f>
        <v>0</v>
      </c>
    </row>
    <row r="67" spans="1:8" ht="24" customHeight="1">
      <c r="A67" s="77">
        <v>23</v>
      </c>
      <c r="B67" s="78" t="s">
        <v>86</v>
      </c>
      <c r="C67" s="78" t="s">
        <v>154</v>
      </c>
      <c r="D67" s="78" t="s">
        <v>155</v>
      </c>
      <c r="E67" s="78" t="s">
        <v>156</v>
      </c>
      <c r="F67" s="79">
        <v>7</v>
      </c>
      <c r="G67" s="80"/>
      <c r="H67" s="521">
        <f t="shared" ref="H67" si="9">G67*F67</f>
        <v>0</v>
      </c>
    </row>
    <row r="68" spans="1:8" ht="13.5" customHeight="1">
      <c r="A68" s="81"/>
      <c r="B68" s="82"/>
      <c r="C68" s="82"/>
      <c r="D68" s="82" t="s">
        <v>157</v>
      </c>
      <c r="E68" s="82"/>
      <c r="F68" s="83">
        <v>7</v>
      </c>
      <c r="G68" s="84"/>
      <c r="H68" s="522"/>
    </row>
    <row r="69" spans="1:8" ht="13.5" customHeight="1">
      <c r="A69" s="85"/>
      <c r="B69" s="86"/>
      <c r="C69" s="86"/>
      <c r="D69" s="86" t="s">
        <v>98</v>
      </c>
      <c r="E69" s="86"/>
      <c r="F69" s="87">
        <v>7</v>
      </c>
      <c r="G69" s="88"/>
      <c r="H69" s="523"/>
    </row>
    <row r="70" spans="1:8" ht="24" customHeight="1">
      <c r="A70" s="89">
        <v>24</v>
      </c>
      <c r="B70" s="90" t="s">
        <v>158</v>
      </c>
      <c r="C70" s="90" t="s">
        <v>159</v>
      </c>
      <c r="D70" s="90" t="s">
        <v>160</v>
      </c>
      <c r="E70" s="90" t="s">
        <v>161</v>
      </c>
      <c r="F70" s="91">
        <v>5</v>
      </c>
      <c r="G70" s="92"/>
      <c r="H70" s="524">
        <f t="shared" ref="H70:H72" si="10">G70*F70</f>
        <v>0</v>
      </c>
    </row>
    <row r="71" spans="1:8" ht="24" customHeight="1">
      <c r="A71" s="89">
        <v>25</v>
      </c>
      <c r="B71" s="90" t="s">
        <v>158</v>
      </c>
      <c r="C71" s="90" t="s">
        <v>162</v>
      </c>
      <c r="D71" s="90" t="s">
        <v>163</v>
      </c>
      <c r="E71" s="90" t="s">
        <v>161</v>
      </c>
      <c r="F71" s="91">
        <v>2</v>
      </c>
      <c r="G71" s="92"/>
      <c r="H71" s="524">
        <f t="shared" si="10"/>
        <v>0</v>
      </c>
    </row>
    <row r="72" spans="1:8" ht="24" customHeight="1">
      <c r="A72" s="77">
        <v>26</v>
      </c>
      <c r="B72" s="78" t="s">
        <v>86</v>
      </c>
      <c r="C72" s="78" t="s">
        <v>164</v>
      </c>
      <c r="D72" s="78" t="s">
        <v>165</v>
      </c>
      <c r="E72" s="78" t="s">
        <v>92</v>
      </c>
      <c r="F72" s="79">
        <v>3.1680000000000001</v>
      </c>
      <c r="G72" s="80"/>
      <c r="H72" s="521">
        <f t="shared" si="10"/>
        <v>0</v>
      </c>
    </row>
    <row r="73" spans="1:8" ht="13.5" customHeight="1">
      <c r="A73" s="81"/>
      <c r="B73" s="82"/>
      <c r="C73" s="82"/>
      <c r="D73" s="82" t="s">
        <v>166</v>
      </c>
      <c r="E73" s="82"/>
      <c r="F73" s="83">
        <v>3.1680000000000001</v>
      </c>
      <c r="G73" s="84"/>
      <c r="H73" s="522"/>
    </row>
    <row r="74" spans="1:8" ht="13.5" customHeight="1">
      <c r="A74" s="85"/>
      <c r="B74" s="86"/>
      <c r="C74" s="86"/>
      <c r="D74" s="86" t="s">
        <v>98</v>
      </c>
      <c r="E74" s="86"/>
      <c r="F74" s="87">
        <v>3.1680000000000001</v>
      </c>
      <c r="G74" s="88"/>
      <c r="H74" s="523"/>
    </row>
    <row r="75" spans="1:8" ht="24" customHeight="1">
      <c r="A75" s="77">
        <v>27</v>
      </c>
      <c r="B75" s="78" t="s">
        <v>86</v>
      </c>
      <c r="C75" s="78" t="s">
        <v>167</v>
      </c>
      <c r="D75" s="78" t="s">
        <v>168</v>
      </c>
      <c r="E75" s="78" t="s">
        <v>161</v>
      </c>
      <c r="F75" s="79">
        <v>15.4</v>
      </c>
      <c r="G75" s="80"/>
      <c r="H75" s="521">
        <f t="shared" ref="H75:H80" si="11">G75*F75</f>
        <v>0</v>
      </c>
    </row>
    <row r="76" spans="1:8" ht="13.5" customHeight="1">
      <c r="A76" s="89">
        <v>28</v>
      </c>
      <c r="B76" s="90" t="s">
        <v>169</v>
      </c>
      <c r="C76" s="90" t="s">
        <v>170</v>
      </c>
      <c r="D76" s="90" t="s">
        <v>171</v>
      </c>
      <c r="E76" s="90" t="s">
        <v>161</v>
      </c>
      <c r="F76" s="91">
        <v>15.4</v>
      </c>
      <c r="G76" s="92"/>
      <c r="H76" s="524">
        <f t="shared" si="11"/>
        <v>0</v>
      </c>
    </row>
    <row r="77" spans="1:8" ht="24" customHeight="1">
      <c r="A77" s="89">
        <v>29</v>
      </c>
      <c r="B77" s="90" t="s">
        <v>169</v>
      </c>
      <c r="C77" s="90" t="s">
        <v>172</v>
      </c>
      <c r="D77" s="90" t="s">
        <v>173</v>
      </c>
      <c r="E77" s="90" t="s">
        <v>161</v>
      </c>
      <c r="F77" s="91">
        <v>2</v>
      </c>
      <c r="G77" s="92"/>
      <c r="H77" s="524">
        <f t="shared" si="11"/>
        <v>0</v>
      </c>
    </row>
    <row r="78" spans="1:8" ht="13.5" customHeight="1">
      <c r="A78" s="89">
        <v>30</v>
      </c>
      <c r="B78" s="90" t="s">
        <v>169</v>
      </c>
      <c r="C78" s="90" t="s">
        <v>174</v>
      </c>
      <c r="D78" s="90" t="s">
        <v>175</v>
      </c>
      <c r="E78" s="90" t="s">
        <v>161</v>
      </c>
      <c r="F78" s="91">
        <v>1</v>
      </c>
      <c r="G78" s="92"/>
      <c r="H78" s="524">
        <f t="shared" si="11"/>
        <v>0</v>
      </c>
    </row>
    <row r="79" spans="1:8" ht="13.5" customHeight="1">
      <c r="A79" s="89">
        <v>31</v>
      </c>
      <c r="B79" s="90" t="s">
        <v>169</v>
      </c>
      <c r="C79" s="90" t="s">
        <v>176</v>
      </c>
      <c r="D79" s="90" t="s">
        <v>177</v>
      </c>
      <c r="E79" s="90" t="s">
        <v>161</v>
      </c>
      <c r="F79" s="91">
        <v>1</v>
      </c>
      <c r="G79" s="92"/>
      <c r="H79" s="524">
        <f t="shared" si="11"/>
        <v>0</v>
      </c>
    </row>
    <row r="80" spans="1:8" ht="13.5" customHeight="1">
      <c r="A80" s="89">
        <v>32</v>
      </c>
      <c r="B80" s="90" t="s">
        <v>169</v>
      </c>
      <c r="C80" s="90" t="s">
        <v>178</v>
      </c>
      <c r="D80" s="90" t="s">
        <v>179</v>
      </c>
      <c r="E80" s="90" t="s">
        <v>161</v>
      </c>
      <c r="F80" s="91">
        <v>1</v>
      </c>
      <c r="G80" s="92"/>
      <c r="H80" s="524">
        <f t="shared" si="11"/>
        <v>0</v>
      </c>
    </row>
    <row r="81" spans="1:8" ht="28.5" customHeight="1">
      <c r="A81" s="73"/>
      <c r="B81" s="74"/>
      <c r="C81" s="74" t="s">
        <v>49</v>
      </c>
      <c r="D81" s="74" t="s">
        <v>180</v>
      </c>
      <c r="E81" s="74"/>
      <c r="F81" s="75"/>
      <c r="G81" s="76"/>
      <c r="H81" s="520">
        <f>H82+H83+H84+H87</f>
        <v>0</v>
      </c>
    </row>
    <row r="82" spans="1:8" ht="13.5" customHeight="1">
      <c r="A82" s="77">
        <v>33</v>
      </c>
      <c r="B82" s="78" t="s">
        <v>86</v>
      </c>
      <c r="C82" s="78" t="s">
        <v>181</v>
      </c>
      <c r="D82" s="78" t="s">
        <v>182</v>
      </c>
      <c r="E82" s="78" t="s">
        <v>161</v>
      </c>
      <c r="F82" s="79">
        <v>17</v>
      </c>
      <c r="G82" s="80"/>
      <c r="H82" s="521">
        <f t="shared" ref="H82:H84" si="12">G82*F82</f>
        <v>0</v>
      </c>
    </row>
    <row r="83" spans="1:8" ht="13.5" customHeight="1">
      <c r="A83" s="89">
        <v>34</v>
      </c>
      <c r="B83" s="90" t="s">
        <v>183</v>
      </c>
      <c r="C83" s="90" t="s">
        <v>184</v>
      </c>
      <c r="D83" s="90" t="s">
        <v>185</v>
      </c>
      <c r="E83" s="90" t="s">
        <v>161</v>
      </c>
      <c r="F83" s="91">
        <v>17</v>
      </c>
      <c r="G83" s="92"/>
      <c r="H83" s="524">
        <f t="shared" si="12"/>
        <v>0</v>
      </c>
    </row>
    <row r="84" spans="1:8" ht="13.5" customHeight="1">
      <c r="A84" s="77">
        <v>35</v>
      </c>
      <c r="B84" s="78" t="s">
        <v>86</v>
      </c>
      <c r="C84" s="78" t="s">
        <v>186</v>
      </c>
      <c r="D84" s="78" t="s">
        <v>187</v>
      </c>
      <c r="E84" s="78" t="s">
        <v>89</v>
      </c>
      <c r="F84" s="79">
        <v>3.96</v>
      </c>
      <c r="G84" s="80"/>
      <c r="H84" s="521">
        <f t="shared" si="12"/>
        <v>0</v>
      </c>
    </row>
    <row r="85" spans="1:8" ht="13.5" customHeight="1">
      <c r="A85" s="81"/>
      <c r="B85" s="82"/>
      <c r="C85" s="82"/>
      <c r="D85" s="82" t="s">
        <v>188</v>
      </c>
      <c r="E85" s="82"/>
      <c r="F85" s="83">
        <v>3.96</v>
      </c>
      <c r="G85" s="84"/>
      <c r="H85" s="522"/>
    </row>
    <row r="86" spans="1:8" ht="13.5" customHeight="1">
      <c r="A86" s="85"/>
      <c r="B86" s="86"/>
      <c r="C86" s="86"/>
      <c r="D86" s="86" t="s">
        <v>98</v>
      </c>
      <c r="E86" s="86"/>
      <c r="F86" s="87">
        <v>3.96</v>
      </c>
      <c r="G86" s="88"/>
      <c r="H86" s="523"/>
    </row>
    <row r="87" spans="1:8" ht="24" customHeight="1">
      <c r="A87" s="77">
        <v>36</v>
      </c>
      <c r="B87" s="78" t="s">
        <v>86</v>
      </c>
      <c r="C87" s="78" t="s">
        <v>189</v>
      </c>
      <c r="D87" s="78" t="s">
        <v>190</v>
      </c>
      <c r="E87" s="78" t="s">
        <v>89</v>
      </c>
      <c r="F87" s="79">
        <v>36.94</v>
      </c>
      <c r="G87" s="80"/>
      <c r="H87" s="521">
        <f t="shared" ref="H87" si="13">G87*F87</f>
        <v>0</v>
      </c>
    </row>
    <row r="88" spans="1:8" ht="13.5" customHeight="1">
      <c r="A88" s="81"/>
      <c r="B88" s="82"/>
      <c r="C88" s="82"/>
      <c r="D88" s="82" t="s">
        <v>191</v>
      </c>
      <c r="E88" s="82"/>
      <c r="F88" s="83">
        <v>11.04</v>
      </c>
      <c r="G88" s="84"/>
      <c r="H88" s="522"/>
    </row>
    <row r="89" spans="1:8" ht="13.5" customHeight="1">
      <c r="A89" s="81"/>
      <c r="B89" s="82"/>
      <c r="C89" s="82"/>
      <c r="D89" s="82" t="s">
        <v>192</v>
      </c>
      <c r="E89" s="82"/>
      <c r="F89" s="83">
        <v>25.9</v>
      </c>
      <c r="G89" s="84"/>
      <c r="H89" s="522"/>
    </row>
    <row r="90" spans="1:8" ht="13.5" customHeight="1">
      <c r="A90" s="85"/>
      <c r="B90" s="86"/>
      <c r="C90" s="86"/>
      <c r="D90" s="86" t="s">
        <v>98</v>
      </c>
      <c r="E90" s="86"/>
      <c r="F90" s="87">
        <v>36.94</v>
      </c>
      <c r="G90" s="88"/>
      <c r="H90" s="523"/>
    </row>
    <row r="91" spans="1:8" ht="28.5" customHeight="1">
      <c r="A91" s="73"/>
      <c r="B91" s="74"/>
      <c r="C91" s="74" t="s">
        <v>53</v>
      </c>
      <c r="D91" s="74" t="s">
        <v>193</v>
      </c>
      <c r="E91" s="74"/>
      <c r="F91" s="75"/>
      <c r="G91" s="76"/>
      <c r="H91" s="520">
        <f>H92+H93</f>
        <v>0</v>
      </c>
    </row>
    <row r="92" spans="1:8" ht="13.5" customHeight="1">
      <c r="A92" s="77">
        <v>37</v>
      </c>
      <c r="B92" s="78" t="s">
        <v>86</v>
      </c>
      <c r="C92" s="78" t="s">
        <v>194</v>
      </c>
      <c r="D92" s="78" t="s">
        <v>195</v>
      </c>
      <c r="E92" s="78" t="s">
        <v>89</v>
      </c>
      <c r="F92" s="79">
        <v>39.96</v>
      </c>
      <c r="G92" s="80"/>
      <c r="H92" s="521">
        <f t="shared" ref="H92:H93" si="14">G92*F92</f>
        <v>0</v>
      </c>
    </row>
    <row r="93" spans="1:8" ht="13.5" customHeight="1">
      <c r="A93" s="89">
        <v>38</v>
      </c>
      <c r="B93" s="90" t="s">
        <v>196</v>
      </c>
      <c r="C93" s="90" t="s">
        <v>197</v>
      </c>
      <c r="D93" s="90" t="s">
        <v>198</v>
      </c>
      <c r="E93" s="90" t="s">
        <v>142</v>
      </c>
      <c r="F93" s="91">
        <v>15.2</v>
      </c>
      <c r="G93" s="92"/>
      <c r="H93" s="524">
        <f t="shared" si="14"/>
        <v>0</v>
      </c>
    </row>
    <row r="94" spans="1:8" ht="13.5" customHeight="1">
      <c r="A94" s="81"/>
      <c r="B94" s="82"/>
      <c r="C94" s="82"/>
      <c r="D94" s="82" t="s">
        <v>199</v>
      </c>
      <c r="E94" s="82"/>
      <c r="F94" s="83">
        <v>15.2</v>
      </c>
      <c r="G94" s="84"/>
      <c r="H94" s="522"/>
    </row>
    <row r="95" spans="1:8" ht="13.5" customHeight="1">
      <c r="A95" s="85"/>
      <c r="B95" s="86"/>
      <c r="C95" s="86"/>
      <c r="D95" s="86" t="s">
        <v>98</v>
      </c>
      <c r="E95" s="86"/>
      <c r="F95" s="87">
        <v>15.2</v>
      </c>
      <c r="G95" s="88"/>
      <c r="H95" s="523"/>
    </row>
    <row r="96" spans="1:8" ht="28.5" customHeight="1">
      <c r="A96" s="73"/>
      <c r="B96" s="74"/>
      <c r="C96" s="74" t="s">
        <v>55</v>
      </c>
      <c r="D96" s="74" t="s">
        <v>200</v>
      </c>
      <c r="E96" s="74"/>
      <c r="F96" s="75"/>
      <c r="G96" s="76"/>
      <c r="H96" s="520">
        <f>H97+H100+H101+H104+H107</f>
        <v>0</v>
      </c>
    </row>
    <row r="97" spans="1:8" ht="24" customHeight="1">
      <c r="A97" s="77">
        <v>39</v>
      </c>
      <c r="B97" s="78" t="s">
        <v>86</v>
      </c>
      <c r="C97" s="78" t="s">
        <v>201</v>
      </c>
      <c r="D97" s="78" t="s">
        <v>202</v>
      </c>
      <c r="E97" s="78" t="s">
        <v>89</v>
      </c>
      <c r="F97" s="79">
        <v>21.12</v>
      </c>
      <c r="G97" s="80"/>
      <c r="H97" s="521">
        <f t="shared" ref="H97" si="15">G97*F97</f>
        <v>0</v>
      </c>
    </row>
    <row r="98" spans="1:8" ht="13.5" customHeight="1">
      <c r="A98" s="81"/>
      <c r="B98" s="82"/>
      <c r="C98" s="82"/>
      <c r="D98" s="82" t="s">
        <v>203</v>
      </c>
      <c r="E98" s="82"/>
      <c r="F98" s="83">
        <v>21.12</v>
      </c>
      <c r="G98" s="84"/>
      <c r="H98" s="522"/>
    </row>
    <row r="99" spans="1:8" ht="13.5" customHeight="1">
      <c r="A99" s="85"/>
      <c r="B99" s="86"/>
      <c r="C99" s="86"/>
      <c r="D99" s="86" t="s">
        <v>98</v>
      </c>
      <c r="E99" s="86"/>
      <c r="F99" s="87">
        <v>21.12</v>
      </c>
      <c r="G99" s="88"/>
      <c r="H99" s="523"/>
    </row>
    <row r="100" spans="1:8" ht="24" customHeight="1">
      <c r="A100" s="77">
        <v>40</v>
      </c>
      <c r="B100" s="78" t="s">
        <v>86</v>
      </c>
      <c r="C100" s="78" t="s">
        <v>204</v>
      </c>
      <c r="D100" s="78" t="s">
        <v>205</v>
      </c>
      <c r="E100" s="78" t="s">
        <v>156</v>
      </c>
      <c r="F100" s="79">
        <v>16.600000000000001</v>
      </c>
      <c r="G100" s="80"/>
      <c r="H100" s="521">
        <f t="shared" ref="H100:H101" si="16">G100*F100</f>
        <v>0</v>
      </c>
    </row>
    <row r="101" spans="1:8" ht="13.5" customHeight="1">
      <c r="A101" s="89">
        <v>41</v>
      </c>
      <c r="B101" s="90" t="s">
        <v>206</v>
      </c>
      <c r="C101" s="90" t="s">
        <v>207</v>
      </c>
      <c r="D101" s="90" t="s">
        <v>208</v>
      </c>
      <c r="E101" s="90" t="s">
        <v>89</v>
      </c>
      <c r="F101" s="91">
        <v>8.3000000000000007</v>
      </c>
      <c r="G101" s="92"/>
      <c r="H101" s="524">
        <f t="shared" si="16"/>
        <v>0</v>
      </c>
    </row>
    <row r="102" spans="1:8" ht="13.5" customHeight="1">
      <c r="A102" s="81"/>
      <c r="B102" s="82"/>
      <c r="C102" s="82"/>
      <c r="D102" s="82" t="s">
        <v>209</v>
      </c>
      <c r="E102" s="82"/>
      <c r="F102" s="83">
        <v>8.3000000000000007</v>
      </c>
      <c r="G102" s="84"/>
      <c r="H102" s="522"/>
    </row>
    <row r="103" spans="1:8" ht="13.5" customHeight="1">
      <c r="A103" s="85"/>
      <c r="B103" s="86"/>
      <c r="C103" s="86"/>
      <c r="D103" s="86" t="s">
        <v>98</v>
      </c>
      <c r="E103" s="86"/>
      <c r="F103" s="87">
        <v>8.3000000000000007</v>
      </c>
      <c r="G103" s="88"/>
      <c r="H103" s="523"/>
    </row>
    <row r="104" spans="1:8" ht="13.5" customHeight="1">
      <c r="A104" s="77">
        <v>42</v>
      </c>
      <c r="B104" s="78" t="s">
        <v>86</v>
      </c>
      <c r="C104" s="78" t="s">
        <v>210</v>
      </c>
      <c r="D104" s="78" t="s">
        <v>211</v>
      </c>
      <c r="E104" s="78" t="s">
        <v>89</v>
      </c>
      <c r="F104" s="79">
        <v>11.55</v>
      </c>
      <c r="G104" s="80"/>
      <c r="H104" s="521">
        <f t="shared" ref="H104" si="17">G104*F104</f>
        <v>0</v>
      </c>
    </row>
    <row r="105" spans="1:8" ht="13.5" customHeight="1">
      <c r="A105" s="81"/>
      <c r="B105" s="82"/>
      <c r="C105" s="82"/>
      <c r="D105" s="82" t="s">
        <v>212</v>
      </c>
      <c r="E105" s="82"/>
      <c r="F105" s="83">
        <v>11.55</v>
      </c>
      <c r="G105" s="84"/>
      <c r="H105" s="522"/>
    </row>
    <row r="106" spans="1:8" ht="13.5" customHeight="1">
      <c r="A106" s="85"/>
      <c r="B106" s="86"/>
      <c r="C106" s="86"/>
      <c r="D106" s="86" t="s">
        <v>98</v>
      </c>
      <c r="E106" s="86"/>
      <c r="F106" s="87">
        <v>11.55</v>
      </c>
      <c r="G106" s="88"/>
      <c r="H106" s="523"/>
    </row>
    <row r="107" spans="1:8" ht="13.5" customHeight="1">
      <c r="A107" s="89">
        <v>43</v>
      </c>
      <c r="B107" s="90" t="s">
        <v>206</v>
      </c>
      <c r="C107" s="90" t="s">
        <v>213</v>
      </c>
      <c r="D107" s="90" t="s">
        <v>214</v>
      </c>
      <c r="E107" s="90" t="s">
        <v>161</v>
      </c>
      <c r="F107" s="91">
        <v>49.8</v>
      </c>
      <c r="G107" s="92"/>
      <c r="H107" s="524">
        <f t="shared" ref="H107" si="18">G107*F107</f>
        <v>0</v>
      </c>
    </row>
    <row r="108" spans="1:8" ht="13.5" customHeight="1">
      <c r="A108" s="81"/>
      <c r="B108" s="82"/>
      <c r="C108" s="82"/>
      <c r="D108" s="82" t="s">
        <v>215</v>
      </c>
      <c r="E108" s="82"/>
      <c r="F108" s="83">
        <v>49.8</v>
      </c>
      <c r="G108" s="84"/>
      <c r="H108" s="522"/>
    </row>
    <row r="109" spans="1:8" ht="13.5" customHeight="1">
      <c r="A109" s="85"/>
      <c r="B109" s="86"/>
      <c r="C109" s="86"/>
      <c r="D109" s="86" t="s">
        <v>98</v>
      </c>
      <c r="E109" s="86"/>
      <c r="F109" s="87">
        <v>49.8</v>
      </c>
      <c r="G109" s="88"/>
      <c r="H109" s="523"/>
    </row>
    <row r="110" spans="1:8" ht="28.5" customHeight="1">
      <c r="A110" s="73"/>
      <c r="B110" s="74"/>
      <c r="C110" s="74" t="s">
        <v>41</v>
      </c>
      <c r="D110" s="74" t="s">
        <v>216</v>
      </c>
      <c r="E110" s="74"/>
      <c r="F110" s="75"/>
      <c r="G110" s="76"/>
      <c r="H110" s="520">
        <f>H111+H114+H115+H119+H122+H123+H126+H127+H128+H129+H130+H133+H134+H137</f>
        <v>0</v>
      </c>
    </row>
    <row r="111" spans="1:8" ht="24" customHeight="1">
      <c r="A111" s="77">
        <v>44</v>
      </c>
      <c r="B111" s="78" t="s">
        <v>86</v>
      </c>
      <c r="C111" s="78" t="s">
        <v>217</v>
      </c>
      <c r="D111" s="78" t="s">
        <v>218</v>
      </c>
      <c r="E111" s="78" t="s">
        <v>156</v>
      </c>
      <c r="F111" s="79">
        <v>27.7</v>
      </c>
      <c r="G111" s="80"/>
      <c r="H111" s="521">
        <f t="shared" ref="H111" si="19">G111*F111</f>
        <v>0</v>
      </c>
    </row>
    <row r="112" spans="1:8" ht="13.5" customHeight="1">
      <c r="A112" s="81"/>
      <c r="B112" s="82"/>
      <c r="C112" s="82"/>
      <c r="D112" s="82" t="s">
        <v>219</v>
      </c>
      <c r="E112" s="82"/>
      <c r="F112" s="83">
        <v>27.7</v>
      </c>
      <c r="G112" s="84"/>
      <c r="H112" s="522"/>
    </row>
    <row r="113" spans="1:8" ht="13.5" customHeight="1">
      <c r="A113" s="85"/>
      <c r="B113" s="86"/>
      <c r="C113" s="86"/>
      <c r="D113" s="86" t="s">
        <v>98</v>
      </c>
      <c r="E113" s="86"/>
      <c r="F113" s="87">
        <v>27.7</v>
      </c>
      <c r="G113" s="88"/>
      <c r="H113" s="523"/>
    </row>
    <row r="114" spans="1:8" ht="24" customHeight="1">
      <c r="A114" s="89">
        <v>45</v>
      </c>
      <c r="B114" s="90" t="s">
        <v>206</v>
      </c>
      <c r="C114" s="90" t="s">
        <v>220</v>
      </c>
      <c r="D114" s="90" t="s">
        <v>221</v>
      </c>
      <c r="E114" s="90" t="s">
        <v>161</v>
      </c>
      <c r="F114" s="91">
        <v>27.7</v>
      </c>
      <c r="G114" s="92"/>
      <c r="H114" s="524">
        <f t="shared" ref="H114:H115" si="20">G114*F114</f>
        <v>0</v>
      </c>
    </row>
    <row r="115" spans="1:8" ht="24" customHeight="1">
      <c r="A115" s="77">
        <v>46</v>
      </c>
      <c r="B115" s="78" t="s">
        <v>86</v>
      </c>
      <c r="C115" s="78" t="s">
        <v>222</v>
      </c>
      <c r="D115" s="78" t="s">
        <v>223</v>
      </c>
      <c r="E115" s="78" t="s">
        <v>89</v>
      </c>
      <c r="F115" s="79">
        <v>2.1509999999999998</v>
      </c>
      <c r="G115" s="80"/>
      <c r="H115" s="521">
        <f t="shared" si="20"/>
        <v>0</v>
      </c>
    </row>
    <row r="116" spans="1:8" ht="13.5" customHeight="1">
      <c r="A116" s="81"/>
      <c r="B116" s="82"/>
      <c r="C116" s="82"/>
      <c r="D116" s="82" t="s">
        <v>130</v>
      </c>
      <c r="E116" s="82"/>
      <c r="F116" s="83">
        <v>2.0630000000000002</v>
      </c>
      <c r="G116" s="84"/>
      <c r="H116" s="522"/>
    </row>
    <row r="117" spans="1:8" ht="13.5" customHeight="1">
      <c r="A117" s="81"/>
      <c r="B117" s="82"/>
      <c r="C117" s="82"/>
      <c r="D117" s="82" t="s">
        <v>131</v>
      </c>
      <c r="E117" s="82"/>
      <c r="F117" s="83">
        <v>8.7999999999999995E-2</v>
      </c>
      <c r="G117" s="84"/>
      <c r="H117" s="522"/>
    </row>
    <row r="118" spans="1:8" ht="13.5" customHeight="1">
      <c r="A118" s="85"/>
      <c r="B118" s="86"/>
      <c r="C118" s="86"/>
      <c r="D118" s="86" t="s">
        <v>98</v>
      </c>
      <c r="E118" s="86"/>
      <c r="F118" s="87">
        <v>2.1509999999999998</v>
      </c>
      <c r="G118" s="88"/>
      <c r="H118" s="523"/>
    </row>
    <row r="119" spans="1:8" ht="24" customHeight="1">
      <c r="A119" s="77">
        <v>47</v>
      </c>
      <c r="B119" s="78" t="s">
        <v>86</v>
      </c>
      <c r="C119" s="78" t="s">
        <v>224</v>
      </c>
      <c r="D119" s="78" t="s">
        <v>225</v>
      </c>
      <c r="E119" s="78" t="s">
        <v>89</v>
      </c>
      <c r="F119" s="79">
        <v>6000</v>
      </c>
      <c r="G119" s="80"/>
      <c r="H119" s="521">
        <f t="shared" ref="H119" si="21">G119*F119</f>
        <v>0</v>
      </c>
    </row>
    <row r="120" spans="1:8" ht="13.5" customHeight="1">
      <c r="A120" s="81"/>
      <c r="B120" s="82"/>
      <c r="C120" s="82"/>
      <c r="D120" s="82" t="s">
        <v>226</v>
      </c>
      <c r="E120" s="82"/>
      <c r="F120" s="83">
        <v>6000</v>
      </c>
      <c r="G120" s="84"/>
      <c r="H120" s="522"/>
    </row>
    <row r="121" spans="1:8" ht="13.5" customHeight="1">
      <c r="A121" s="85"/>
      <c r="B121" s="86"/>
      <c r="C121" s="86"/>
      <c r="D121" s="86" t="s">
        <v>98</v>
      </c>
      <c r="E121" s="86"/>
      <c r="F121" s="87">
        <v>6000</v>
      </c>
      <c r="G121" s="88"/>
      <c r="H121" s="523"/>
    </row>
    <row r="122" spans="1:8" ht="24" customHeight="1">
      <c r="A122" s="77">
        <v>48</v>
      </c>
      <c r="B122" s="78" t="s">
        <v>86</v>
      </c>
      <c r="C122" s="78" t="s">
        <v>227</v>
      </c>
      <c r="D122" s="78" t="s">
        <v>228</v>
      </c>
      <c r="E122" s="78" t="s">
        <v>89</v>
      </c>
      <c r="F122" s="79">
        <v>24000</v>
      </c>
      <c r="G122" s="80"/>
      <c r="H122" s="521">
        <f t="shared" ref="H122:H123" si="22">G122*F122</f>
        <v>0</v>
      </c>
    </row>
    <row r="123" spans="1:8" ht="24" customHeight="1">
      <c r="A123" s="77">
        <v>49</v>
      </c>
      <c r="B123" s="78" t="s">
        <v>86</v>
      </c>
      <c r="C123" s="78" t="s">
        <v>229</v>
      </c>
      <c r="D123" s="78" t="s">
        <v>230</v>
      </c>
      <c r="E123" s="78" t="s">
        <v>89</v>
      </c>
      <c r="F123" s="79">
        <v>36</v>
      </c>
      <c r="G123" s="80"/>
      <c r="H123" s="521">
        <f t="shared" si="22"/>
        <v>0</v>
      </c>
    </row>
    <row r="124" spans="1:8" ht="13.5" customHeight="1">
      <c r="A124" s="81"/>
      <c r="B124" s="82"/>
      <c r="C124" s="82"/>
      <c r="D124" s="82" t="s">
        <v>231</v>
      </c>
      <c r="E124" s="82"/>
      <c r="F124" s="83">
        <v>36</v>
      </c>
      <c r="G124" s="84"/>
      <c r="H124" s="522"/>
    </row>
    <row r="125" spans="1:8" ht="13.5" customHeight="1">
      <c r="A125" s="85"/>
      <c r="B125" s="86"/>
      <c r="C125" s="86"/>
      <c r="D125" s="86" t="s">
        <v>98</v>
      </c>
      <c r="E125" s="86"/>
      <c r="F125" s="87">
        <v>36</v>
      </c>
      <c r="G125" s="88"/>
      <c r="H125" s="523"/>
    </row>
    <row r="126" spans="1:8" ht="24" customHeight="1">
      <c r="A126" s="77">
        <v>50</v>
      </c>
      <c r="B126" s="78" t="s">
        <v>86</v>
      </c>
      <c r="C126" s="78" t="s">
        <v>232</v>
      </c>
      <c r="D126" s="78" t="s">
        <v>233</v>
      </c>
      <c r="E126" s="78" t="s">
        <v>89</v>
      </c>
      <c r="F126" s="79">
        <v>3600</v>
      </c>
      <c r="G126" s="80"/>
      <c r="H126" s="521">
        <f t="shared" ref="H126:H130" si="23">G126*F126</f>
        <v>0</v>
      </c>
    </row>
    <row r="127" spans="1:8" ht="24" customHeight="1">
      <c r="A127" s="77">
        <v>51</v>
      </c>
      <c r="B127" s="78" t="s">
        <v>86</v>
      </c>
      <c r="C127" s="78" t="s">
        <v>234</v>
      </c>
      <c r="D127" s="78" t="s">
        <v>235</v>
      </c>
      <c r="E127" s="78" t="s">
        <v>89</v>
      </c>
      <c r="F127" s="79">
        <v>6000</v>
      </c>
      <c r="G127" s="80"/>
      <c r="H127" s="521">
        <f t="shared" si="23"/>
        <v>0</v>
      </c>
    </row>
    <row r="128" spans="1:8" ht="24" customHeight="1">
      <c r="A128" s="77">
        <v>52</v>
      </c>
      <c r="B128" s="78" t="s">
        <v>86</v>
      </c>
      <c r="C128" s="78" t="s">
        <v>236</v>
      </c>
      <c r="D128" s="78" t="s">
        <v>237</v>
      </c>
      <c r="E128" s="78" t="s">
        <v>89</v>
      </c>
      <c r="F128" s="79">
        <v>36</v>
      </c>
      <c r="G128" s="80"/>
      <c r="H128" s="521">
        <f t="shared" si="23"/>
        <v>0</v>
      </c>
    </row>
    <row r="129" spans="1:8" ht="24" customHeight="1">
      <c r="A129" s="77">
        <v>53</v>
      </c>
      <c r="B129" s="78" t="s">
        <v>86</v>
      </c>
      <c r="C129" s="78" t="s">
        <v>238</v>
      </c>
      <c r="D129" s="78" t="s">
        <v>239</v>
      </c>
      <c r="E129" s="78" t="s">
        <v>89</v>
      </c>
      <c r="F129" s="79">
        <v>60</v>
      </c>
      <c r="G129" s="80"/>
      <c r="H129" s="521">
        <f t="shared" si="23"/>
        <v>0</v>
      </c>
    </row>
    <row r="130" spans="1:8" ht="24" customHeight="1">
      <c r="A130" s="77">
        <v>54</v>
      </c>
      <c r="B130" s="78" t="s">
        <v>86</v>
      </c>
      <c r="C130" s="78" t="s">
        <v>240</v>
      </c>
      <c r="D130" s="78" t="s">
        <v>241</v>
      </c>
      <c r="E130" s="78" t="s">
        <v>89</v>
      </c>
      <c r="F130" s="79">
        <v>1.1100000000000001</v>
      </c>
      <c r="G130" s="80"/>
      <c r="H130" s="521">
        <f t="shared" si="23"/>
        <v>0</v>
      </c>
    </row>
    <row r="131" spans="1:8" ht="13.5" customHeight="1">
      <c r="A131" s="81"/>
      <c r="B131" s="82"/>
      <c r="C131" s="82"/>
      <c r="D131" s="82" t="s">
        <v>242</v>
      </c>
      <c r="E131" s="82"/>
      <c r="F131" s="83">
        <v>1.1100000000000001</v>
      </c>
      <c r="G131" s="84"/>
      <c r="H131" s="522"/>
    </row>
    <row r="132" spans="1:8" ht="13.5" customHeight="1">
      <c r="A132" s="85"/>
      <c r="B132" s="86"/>
      <c r="C132" s="86"/>
      <c r="D132" s="86" t="s">
        <v>98</v>
      </c>
      <c r="E132" s="86"/>
      <c r="F132" s="87">
        <v>1.1100000000000001</v>
      </c>
      <c r="G132" s="88"/>
      <c r="H132" s="523"/>
    </row>
    <row r="133" spans="1:8" ht="24" customHeight="1">
      <c r="A133" s="77">
        <v>55</v>
      </c>
      <c r="B133" s="78" t="s">
        <v>86</v>
      </c>
      <c r="C133" s="78" t="s">
        <v>243</v>
      </c>
      <c r="D133" s="78" t="s">
        <v>244</v>
      </c>
      <c r="E133" s="78" t="s">
        <v>89</v>
      </c>
      <c r="F133" s="79">
        <v>1.1100000000000001</v>
      </c>
      <c r="G133" s="80"/>
      <c r="H133" s="521">
        <f t="shared" ref="H133:H134" si="24">G133*F133</f>
        <v>0</v>
      </c>
    </row>
    <row r="134" spans="1:8" ht="13.5" customHeight="1">
      <c r="A134" s="77">
        <v>56</v>
      </c>
      <c r="B134" s="78" t="s">
        <v>86</v>
      </c>
      <c r="C134" s="78" t="s">
        <v>245</v>
      </c>
      <c r="D134" s="78" t="s">
        <v>246</v>
      </c>
      <c r="E134" s="78" t="s">
        <v>89</v>
      </c>
      <c r="F134" s="79">
        <v>10.56</v>
      </c>
      <c r="G134" s="80"/>
      <c r="H134" s="521">
        <f t="shared" si="24"/>
        <v>0</v>
      </c>
    </row>
    <row r="135" spans="1:8" ht="13.5" customHeight="1">
      <c r="A135" s="81"/>
      <c r="B135" s="82"/>
      <c r="C135" s="82"/>
      <c r="D135" s="82" t="s">
        <v>247</v>
      </c>
      <c r="E135" s="82"/>
      <c r="F135" s="83">
        <v>10.56</v>
      </c>
      <c r="G135" s="84"/>
      <c r="H135" s="522"/>
    </row>
    <row r="136" spans="1:8" ht="13.5" customHeight="1">
      <c r="A136" s="85"/>
      <c r="B136" s="86"/>
      <c r="C136" s="86"/>
      <c r="D136" s="86" t="s">
        <v>98</v>
      </c>
      <c r="E136" s="86"/>
      <c r="F136" s="87">
        <v>10.56</v>
      </c>
      <c r="G136" s="88"/>
      <c r="H136" s="523"/>
    </row>
    <row r="137" spans="1:8" ht="13.5" customHeight="1">
      <c r="A137" s="77">
        <v>57</v>
      </c>
      <c r="B137" s="78" t="s">
        <v>86</v>
      </c>
      <c r="C137" s="78" t="s">
        <v>248</v>
      </c>
      <c r="D137" s="78" t="s">
        <v>249</v>
      </c>
      <c r="E137" s="78" t="s">
        <v>89</v>
      </c>
      <c r="F137" s="79">
        <v>76</v>
      </c>
      <c r="G137" s="80"/>
      <c r="H137" s="521">
        <f t="shared" ref="H137" si="25">G137*F137</f>
        <v>0</v>
      </c>
    </row>
    <row r="138" spans="1:8" ht="28.5" customHeight="1">
      <c r="A138" s="73"/>
      <c r="B138" s="74"/>
      <c r="C138" s="74" t="s">
        <v>250</v>
      </c>
      <c r="D138" s="74" t="s">
        <v>251</v>
      </c>
      <c r="E138" s="74"/>
      <c r="F138" s="75"/>
      <c r="G138" s="76"/>
      <c r="H138" s="520">
        <f>H139+H140+H141+H142</f>
        <v>0</v>
      </c>
    </row>
    <row r="139" spans="1:8" ht="24" customHeight="1">
      <c r="A139" s="77">
        <v>58</v>
      </c>
      <c r="B139" s="78" t="s">
        <v>86</v>
      </c>
      <c r="C139" s="78" t="s">
        <v>252</v>
      </c>
      <c r="D139" s="78" t="s">
        <v>253</v>
      </c>
      <c r="E139" s="78" t="s">
        <v>142</v>
      </c>
      <c r="F139" s="79">
        <v>2.7559999999999998</v>
      </c>
      <c r="G139" s="80"/>
      <c r="H139" s="521">
        <f t="shared" ref="H139:H142" si="26">G139*F139</f>
        <v>0</v>
      </c>
    </row>
    <row r="140" spans="1:8" ht="24" customHeight="1">
      <c r="A140" s="77">
        <v>59</v>
      </c>
      <c r="B140" s="78" t="s">
        <v>86</v>
      </c>
      <c r="C140" s="78" t="s">
        <v>254</v>
      </c>
      <c r="D140" s="78" t="s">
        <v>255</v>
      </c>
      <c r="E140" s="78" t="s">
        <v>142</v>
      </c>
      <c r="F140" s="79">
        <v>2.7559999999999998</v>
      </c>
      <c r="G140" s="80"/>
      <c r="H140" s="521">
        <f t="shared" si="26"/>
        <v>0</v>
      </c>
    </row>
    <row r="141" spans="1:8" ht="24" customHeight="1">
      <c r="A141" s="77">
        <v>60</v>
      </c>
      <c r="B141" s="78" t="s">
        <v>86</v>
      </c>
      <c r="C141" s="78" t="s">
        <v>256</v>
      </c>
      <c r="D141" s="78" t="s">
        <v>257</v>
      </c>
      <c r="E141" s="78" t="s">
        <v>142</v>
      </c>
      <c r="F141" s="79">
        <v>4.1829999999999998</v>
      </c>
      <c r="G141" s="80"/>
      <c r="H141" s="521">
        <f t="shared" si="26"/>
        <v>0</v>
      </c>
    </row>
    <row r="142" spans="1:8" ht="24" customHeight="1">
      <c r="A142" s="77">
        <v>61</v>
      </c>
      <c r="B142" s="78" t="s">
        <v>86</v>
      </c>
      <c r="C142" s="78" t="s">
        <v>258</v>
      </c>
      <c r="D142" s="78" t="s">
        <v>259</v>
      </c>
      <c r="E142" s="78" t="s">
        <v>142</v>
      </c>
      <c r="F142" s="79">
        <v>7.1829999999999998</v>
      </c>
      <c r="G142" s="80"/>
      <c r="H142" s="521">
        <f t="shared" si="26"/>
        <v>0</v>
      </c>
    </row>
    <row r="143" spans="1:8" ht="28.5" customHeight="1">
      <c r="A143" s="73"/>
      <c r="B143" s="74"/>
      <c r="C143" s="74" t="s">
        <v>260</v>
      </c>
      <c r="D143" s="74" t="s">
        <v>261</v>
      </c>
      <c r="E143" s="74"/>
      <c r="F143" s="75"/>
      <c r="G143" s="76"/>
      <c r="H143" s="520">
        <f>H144+H145+H146</f>
        <v>0</v>
      </c>
    </row>
    <row r="144" spans="1:8" ht="24" customHeight="1">
      <c r="A144" s="77">
        <v>62</v>
      </c>
      <c r="B144" s="78" t="s">
        <v>86</v>
      </c>
      <c r="C144" s="78" t="s">
        <v>262</v>
      </c>
      <c r="D144" s="78" t="s">
        <v>263</v>
      </c>
      <c r="E144" s="78" t="s">
        <v>142</v>
      </c>
      <c r="F144" s="79">
        <v>5.7910000000000004</v>
      </c>
      <c r="G144" s="80"/>
      <c r="H144" s="521">
        <f t="shared" ref="H144:H146" si="27">G144*F144</f>
        <v>0</v>
      </c>
    </row>
    <row r="145" spans="1:8" ht="24" customHeight="1">
      <c r="A145" s="77">
        <v>63</v>
      </c>
      <c r="B145" s="78" t="s">
        <v>86</v>
      </c>
      <c r="C145" s="78" t="s">
        <v>264</v>
      </c>
      <c r="D145" s="78" t="s">
        <v>265</v>
      </c>
      <c r="E145" s="78" t="s">
        <v>142</v>
      </c>
      <c r="F145" s="79">
        <v>5.7910000000000004</v>
      </c>
      <c r="G145" s="80"/>
      <c r="H145" s="521">
        <f t="shared" si="27"/>
        <v>0</v>
      </c>
    </row>
    <row r="146" spans="1:8" ht="24" customHeight="1">
      <c r="A146" s="77">
        <v>64</v>
      </c>
      <c r="B146" s="78" t="s">
        <v>86</v>
      </c>
      <c r="C146" s="78" t="s">
        <v>266</v>
      </c>
      <c r="D146" s="78" t="s">
        <v>267</v>
      </c>
      <c r="E146" s="78" t="s">
        <v>142</v>
      </c>
      <c r="F146" s="79">
        <v>135.136</v>
      </c>
      <c r="G146" s="80"/>
      <c r="H146" s="521">
        <f t="shared" si="27"/>
        <v>0</v>
      </c>
    </row>
    <row r="147" spans="1:8" ht="30.75" customHeight="1">
      <c r="A147" s="69"/>
      <c r="B147" s="70"/>
      <c r="C147" s="70" t="s">
        <v>45</v>
      </c>
      <c r="D147" s="70" t="s">
        <v>268</v>
      </c>
      <c r="E147" s="70"/>
      <c r="F147" s="71"/>
      <c r="G147" s="72"/>
      <c r="H147" s="519">
        <f>H148+H152+H157</f>
        <v>0</v>
      </c>
    </row>
    <row r="148" spans="1:8" ht="28.5" customHeight="1">
      <c r="A148" s="73"/>
      <c r="B148" s="74"/>
      <c r="C148" s="74" t="s">
        <v>269</v>
      </c>
      <c r="D148" s="74" t="s">
        <v>270</v>
      </c>
      <c r="E148" s="74"/>
      <c r="F148" s="75"/>
      <c r="G148" s="76"/>
      <c r="H148" s="520">
        <f>H149</f>
        <v>0</v>
      </c>
    </row>
    <row r="149" spans="1:8" ht="24" customHeight="1">
      <c r="A149" s="77">
        <v>65</v>
      </c>
      <c r="B149" s="78" t="s">
        <v>86</v>
      </c>
      <c r="C149" s="78" t="s">
        <v>271</v>
      </c>
      <c r="D149" s="78" t="s">
        <v>272</v>
      </c>
      <c r="E149" s="78" t="s">
        <v>89</v>
      </c>
      <c r="F149" s="79">
        <v>15.4</v>
      </c>
      <c r="G149" s="80"/>
      <c r="H149" s="521">
        <f t="shared" ref="H149" si="28">G149*F149</f>
        <v>0</v>
      </c>
    </row>
    <row r="150" spans="1:8" ht="13.5" customHeight="1">
      <c r="A150" s="81"/>
      <c r="B150" s="82"/>
      <c r="C150" s="82"/>
      <c r="D150" s="82" t="s">
        <v>273</v>
      </c>
      <c r="E150" s="82"/>
      <c r="F150" s="83">
        <v>15.4</v>
      </c>
      <c r="G150" s="84"/>
      <c r="H150" s="522"/>
    </row>
    <row r="151" spans="1:8" ht="13.5" customHeight="1">
      <c r="A151" s="85"/>
      <c r="B151" s="86"/>
      <c r="C151" s="86"/>
      <c r="D151" s="86" t="s">
        <v>98</v>
      </c>
      <c r="E151" s="86"/>
      <c r="F151" s="87">
        <v>15.4</v>
      </c>
      <c r="G151" s="88"/>
      <c r="H151" s="523"/>
    </row>
    <row r="152" spans="1:8" ht="28.5" customHeight="1">
      <c r="A152" s="73"/>
      <c r="B152" s="74"/>
      <c r="C152" s="74" t="s">
        <v>286</v>
      </c>
      <c r="D152" s="74" t="s">
        <v>287</v>
      </c>
      <c r="E152" s="74"/>
      <c r="F152" s="75"/>
      <c r="G152" s="76"/>
      <c r="H152" s="520">
        <f>H153</f>
        <v>0</v>
      </c>
    </row>
    <row r="153" spans="1:8" ht="24" customHeight="1">
      <c r="A153" s="77">
        <v>66</v>
      </c>
      <c r="B153" s="78" t="s">
        <v>86</v>
      </c>
      <c r="C153" s="78" t="s">
        <v>288</v>
      </c>
      <c r="D153" s="78" t="s">
        <v>289</v>
      </c>
      <c r="E153" s="78" t="s">
        <v>89</v>
      </c>
      <c r="F153" s="79">
        <v>8.9600000000000009</v>
      </c>
      <c r="G153" s="80"/>
      <c r="H153" s="521">
        <f t="shared" ref="H153" si="29">G153*F153</f>
        <v>0</v>
      </c>
    </row>
    <row r="154" spans="1:8" ht="13.5" customHeight="1">
      <c r="A154" s="81"/>
      <c r="B154" s="82"/>
      <c r="C154" s="82"/>
      <c r="D154" s="82" t="s">
        <v>290</v>
      </c>
      <c r="E154" s="82"/>
      <c r="F154" s="83">
        <v>6.4</v>
      </c>
      <c r="G154" s="84"/>
      <c r="H154" s="522"/>
    </row>
    <row r="155" spans="1:8" ht="13.5" customHeight="1">
      <c r="A155" s="81"/>
      <c r="B155" s="82"/>
      <c r="C155" s="82"/>
      <c r="D155" s="82" t="s">
        <v>291</v>
      </c>
      <c r="E155" s="82"/>
      <c r="F155" s="83">
        <v>2.56</v>
      </c>
      <c r="G155" s="84"/>
      <c r="H155" s="522"/>
    </row>
    <row r="156" spans="1:8" ht="13.5" customHeight="1">
      <c r="A156" s="85"/>
      <c r="B156" s="86"/>
      <c r="C156" s="86"/>
      <c r="D156" s="86" t="s">
        <v>98</v>
      </c>
      <c r="E156" s="86"/>
      <c r="F156" s="87">
        <v>8.9600000000000009</v>
      </c>
      <c r="G156" s="88"/>
      <c r="H156" s="523"/>
    </row>
    <row r="157" spans="1:8" ht="28.5" customHeight="1">
      <c r="A157" s="73"/>
      <c r="B157" s="74"/>
      <c r="C157" s="74" t="s">
        <v>292</v>
      </c>
      <c r="D157" s="74" t="s">
        <v>293</v>
      </c>
      <c r="E157" s="74"/>
      <c r="F157" s="75"/>
      <c r="G157" s="76"/>
      <c r="H157" s="520">
        <f>H158+H161+H162+H165+H166+H167+H172+H173+H176+H185+H188+H191+H194+H197+H200</f>
        <v>0</v>
      </c>
    </row>
    <row r="158" spans="1:8" ht="24" customHeight="1">
      <c r="A158" s="77">
        <v>67</v>
      </c>
      <c r="B158" s="78" t="s">
        <v>86</v>
      </c>
      <c r="C158" s="78" t="s">
        <v>294</v>
      </c>
      <c r="D158" s="78" t="s">
        <v>295</v>
      </c>
      <c r="E158" s="78" t="s">
        <v>156</v>
      </c>
      <c r="F158" s="79">
        <v>11.5</v>
      </c>
      <c r="G158" s="80"/>
      <c r="H158" s="521">
        <f t="shared" ref="H158" si="30">G158*F158</f>
        <v>0</v>
      </c>
    </row>
    <row r="159" spans="1:8" ht="13.5" customHeight="1">
      <c r="A159" s="81"/>
      <c r="B159" s="82"/>
      <c r="C159" s="82"/>
      <c r="D159" s="82" t="s">
        <v>296</v>
      </c>
      <c r="E159" s="82"/>
      <c r="F159" s="83">
        <v>11.5</v>
      </c>
      <c r="G159" s="84"/>
      <c r="H159" s="522"/>
    </row>
    <row r="160" spans="1:8" ht="13.5" customHeight="1">
      <c r="A160" s="85"/>
      <c r="B160" s="86"/>
      <c r="C160" s="86"/>
      <c r="D160" s="86" t="s">
        <v>98</v>
      </c>
      <c r="E160" s="86"/>
      <c r="F160" s="87">
        <v>11.5</v>
      </c>
      <c r="G160" s="88"/>
      <c r="H160" s="523"/>
    </row>
    <row r="161" spans="1:8" ht="24" customHeight="1">
      <c r="A161" s="89">
        <v>68</v>
      </c>
      <c r="B161" s="90" t="s">
        <v>297</v>
      </c>
      <c r="C161" s="90" t="s">
        <v>298</v>
      </c>
      <c r="D161" s="90" t="s">
        <v>299</v>
      </c>
      <c r="E161" s="90" t="s">
        <v>156</v>
      </c>
      <c r="F161" s="91">
        <v>101.5</v>
      </c>
      <c r="G161" s="92"/>
      <c r="H161" s="524">
        <f t="shared" ref="H161:H162" si="31">G161*F161</f>
        <v>0</v>
      </c>
    </row>
    <row r="162" spans="1:8" ht="24" customHeight="1">
      <c r="A162" s="77">
        <v>69</v>
      </c>
      <c r="B162" s="78" t="s">
        <v>86</v>
      </c>
      <c r="C162" s="78" t="s">
        <v>300</v>
      </c>
      <c r="D162" s="78" t="s">
        <v>301</v>
      </c>
      <c r="E162" s="78" t="s">
        <v>156</v>
      </c>
      <c r="F162" s="79">
        <v>4.9000000000000004</v>
      </c>
      <c r="G162" s="80"/>
      <c r="H162" s="521">
        <f t="shared" si="31"/>
        <v>0</v>
      </c>
    </row>
    <row r="163" spans="1:8" ht="13.5" customHeight="1">
      <c r="A163" s="81"/>
      <c r="B163" s="82"/>
      <c r="C163" s="82"/>
      <c r="D163" s="82" t="s">
        <v>302</v>
      </c>
      <c r="E163" s="82"/>
      <c r="F163" s="83">
        <v>4.9000000000000004</v>
      </c>
      <c r="G163" s="84"/>
      <c r="H163" s="522"/>
    </row>
    <row r="164" spans="1:8" ht="13.5" customHeight="1">
      <c r="A164" s="85"/>
      <c r="B164" s="86"/>
      <c r="C164" s="86"/>
      <c r="D164" s="86" t="s">
        <v>98</v>
      </c>
      <c r="E164" s="86"/>
      <c r="F164" s="87">
        <v>4.9000000000000004</v>
      </c>
      <c r="G164" s="88"/>
      <c r="H164" s="523"/>
    </row>
    <row r="165" spans="1:8" ht="24" customHeight="1">
      <c r="A165" s="77">
        <v>70</v>
      </c>
      <c r="B165" s="78" t="s">
        <v>86</v>
      </c>
      <c r="C165" s="78" t="s">
        <v>303</v>
      </c>
      <c r="D165" s="78" t="s">
        <v>304</v>
      </c>
      <c r="E165" s="78" t="s">
        <v>156</v>
      </c>
      <c r="F165" s="79">
        <v>11.5</v>
      </c>
      <c r="G165" s="80"/>
      <c r="H165" s="521">
        <f t="shared" ref="H165:H167" si="32">G165*F165</f>
        <v>0</v>
      </c>
    </row>
    <row r="166" spans="1:8" ht="24" customHeight="1">
      <c r="A166" s="89">
        <v>71</v>
      </c>
      <c r="B166" s="90" t="s">
        <v>297</v>
      </c>
      <c r="C166" s="90" t="s">
        <v>305</v>
      </c>
      <c r="D166" s="90" t="s">
        <v>306</v>
      </c>
      <c r="E166" s="90" t="s">
        <v>156</v>
      </c>
      <c r="F166" s="91">
        <v>11.5</v>
      </c>
      <c r="G166" s="92"/>
      <c r="H166" s="524">
        <f t="shared" si="32"/>
        <v>0</v>
      </c>
    </row>
    <row r="167" spans="1:8" ht="13.5" customHeight="1" thickBot="1">
      <c r="A167" s="77">
        <v>72</v>
      </c>
      <c r="B167" s="78" t="s">
        <v>292</v>
      </c>
      <c r="C167" s="78" t="s">
        <v>307</v>
      </c>
      <c r="D167" s="78" t="s">
        <v>308</v>
      </c>
      <c r="E167" s="78" t="s">
        <v>309</v>
      </c>
      <c r="F167" s="79">
        <v>266</v>
      </c>
      <c r="G167" s="80"/>
      <c r="H167" s="521">
        <f t="shared" si="32"/>
        <v>0</v>
      </c>
    </row>
    <row r="168" spans="1:8" ht="13.5" customHeight="1" thickBot="1">
      <c r="A168" s="93"/>
      <c r="B168" s="94"/>
      <c r="C168" s="94"/>
      <c r="D168" s="94" t="s">
        <v>310</v>
      </c>
      <c r="E168" s="94"/>
      <c r="F168" s="95"/>
      <c r="G168" s="96"/>
      <c r="H168" s="525"/>
    </row>
    <row r="169" spans="1:8" ht="13.5" customHeight="1">
      <c r="A169" s="81"/>
      <c r="B169" s="82"/>
      <c r="C169" s="82"/>
      <c r="D169" s="82" t="s">
        <v>311</v>
      </c>
      <c r="E169" s="82"/>
      <c r="F169" s="83">
        <v>192</v>
      </c>
      <c r="G169" s="84"/>
      <c r="H169" s="522"/>
    </row>
    <row r="170" spans="1:8" ht="24" customHeight="1">
      <c r="A170" s="81"/>
      <c r="B170" s="82"/>
      <c r="C170" s="82"/>
      <c r="D170" s="82" t="s">
        <v>312</v>
      </c>
      <c r="E170" s="82"/>
      <c r="F170" s="83">
        <v>74</v>
      </c>
      <c r="G170" s="84"/>
      <c r="H170" s="522"/>
    </row>
    <row r="171" spans="1:8" ht="13.5" customHeight="1">
      <c r="A171" s="85"/>
      <c r="B171" s="86"/>
      <c r="C171" s="86"/>
      <c r="D171" s="86" t="s">
        <v>98</v>
      </c>
      <c r="E171" s="86"/>
      <c r="F171" s="87">
        <v>266</v>
      </c>
      <c r="G171" s="88"/>
      <c r="H171" s="523"/>
    </row>
    <row r="172" spans="1:8" ht="13.5" customHeight="1">
      <c r="A172" s="89">
        <v>73</v>
      </c>
      <c r="B172" s="90"/>
      <c r="C172" s="90" t="s">
        <v>313</v>
      </c>
      <c r="D172" s="90" t="s">
        <v>314</v>
      </c>
      <c r="E172" s="90" t="s">
        <v>315</v>
      </c>
      <c r="F172" s="91">
        <v>36</v>
      </c>
      <c r="G172" s="92"/>
      <c r="H172" s="524">
        <f t="shared" ref="H172:H173" si="33">G172*F172</f>
        <v>0</v>
      </c>
    </row>
    <row r="173" spans="1:8" ht="13.5" customHeight="1">
      <c r="A173" s="89">
        <v>74</v>
      </c>
      <c r="B173" s="90"/>
      <c r="C173" s="90" t="s">
        <v>316</v>
      </c>
      <c r="D173" s="90" t="s">
        <v>317</v>
      </c>
      <c r="E173" s="90" t="s">
        <v>309</v>
      </c>
      <c r="F173" s="91">
        <v>74</v>
      </c>
      <c r="G173" s="92"/>
      <c r="H173" s="524">
        <f t="shared" si="33"/>
        <v>0</v>
      </c>
    </row>
    <row r="174" spans="1:8" ht="24" customHeight="1">
      <c r="A174" s="81"/>
      <c r="B174" s="82"/>
      <c r="C174" s="82"/>
      <c r="D174" s="82" t="s">
        <v>318</v>
      </c>
      <c r="E174" s="82"/>
      <c r="F174" s="83">
        <v>74</v>
      </c>
      <c r="G174" s="84"/>
      <c r="H174" s="522"/>
    </row>
    <row r="175" spans="1:8" ht="13.5" customHeight="1">
      <c r="A175" s="85"/>
      <c r="B175" s="86"/>
      <c r="C175" s="86"/>
      <c r="D175" s="86" t="s">
        <v>98</v>
      </c>
      <c r="E175" s="86"/>
      <c r="F175" s="87">
        <v>74</v>
      </c>
      <c r="G175" s="88"/>
      <c r="H175" s="523"/>
    </row>
    <row r="176" spans="1:8" ht="24" customHeight="1">
      <c r="A176" s="77">
        <v>75</v>
      </c>
      <c r="B176" s="78" t="s">
        <v>292</v>
      </c>
      <c r="C176" s="78" t="s">
        <v>319</v>
      </c>
      <c r="D176" s="78" t="s">
        <v>320</v>
      </c>
      <c r="E176" s="78" t="s">
        <v>309</v>
      </c>
      <c r="F176" s="79">
        <v>16055</v>
      </c>
      <c r="G176" s="80"/>
      <c r="H176" s="521">
        <f t="shared" ref="H176" si="34">G176*F176</f>
        <v>0</v>
      </c>
    </row>
    <row r="177" spans="1:8" ht="24" customHeight="1">
      <c r="A177" s="81"/>
      <c r="B177" s="82"/>
      <c r="C177" s="82"/>
      <c r="D177" s="82" t="s">
        <v>321</v>
      </c>
      <c r="E177" s="82"/>
      <c r="F177" s="83">
        <v>10442</v>
      </c>
      <c r="G177" s="84"/>
      <c r="H177" s="522"/>
    </row>
    <row r="178" spans="1:8" ht="24" customHeight="1">
      <c r="A178" s="81"/>
      <c r="B178" s="82"/>
      <c r="C178" s="82"/>
      <c r="D178" s="82" t="s">
        <v>322</v>
      </c>
      <c r="E178" s="82"/>
      <c r="F178" s="83">
        <v>352</v>
      </c>
      <c r="G178" s="84"/>
      <c r="H178" s="522"/>
    </row>
    <row r="179" spans="1:8" ht="24" customHeight="1">
      <c r="A179" s="81"/>
      <c r="B179" s="82"/>
      <c r="C179" s="82"/>
      <c r="D179" s="82" t="s">
        <v>323</v>
      </c>
      <c r="E179" s="82"/>
      <c r="F179" s="83">
        <v>945</v>
      </c>
      <c r="G179" s="84"/>
      <c r="H179" s="522"/>
    </row>
    <row r="180" spans="1:8" ht="24" customHeight="1">
      <c r="A180" s="81"/>
      <c r="B180" s="82"/>
      <c r="C180" s="82"/>
      <c r="D180" s="82" t="s">
        <v>324</v>
      </c>
      <c r="E180" s="82"/>
      <c r="F180" s="83">
        <v>3869</v>
      </c>
      <c r="G180" s="84"/>
      <c r="H180" s="522"/>
    </row>
    <row r="181" spans="1:8" ht="13.5" customHeight="1">
      <c r="A181" s="81"/>
      <c r="B181" s="82"/>
      <c r="C181" s="82"/>
      <c r="D181" s="82" t="s">
        <v>325</v>
      </c>
      <c r="E181" s="82"/>
      <c r="F181" s="83">
        <v>168</v>
      </c>
      <c r="G181" s="84"/>
      <c r="H181" s="522"/>
    </row>
    <row r="182" spans="1:8" ht="13.5" customHeight="1">
      <c r="A182" s="81"/>
      <c r="B182" s="82"/>
      <c r="C182" s="82"/>
      <c r="D182" s="82" t="s">
        <v>326</v>
      </c>
      <c r="E182" s="82"/>
      <c r="F182" s="83">
        <v>204</v>
      </c>
      <c r="G182" s="84"/>
      <c r="H182" s="522"/>
    </row>
    <row r="183" spans="1:8" ht="13.5" customHeight="1">
      <c r="A183" s="81"/>
      <c r="B183" s="82"/>
      <c r="C183" s="82"/>
      <c r="D183" s="82" t="s">
        <v>327</v>
      </c>
      <c r="E183" s="82"/>
      <c r="F183" s="83">
        <v>75</v>
      </c>
      <c r="G183" s="84"/>
      <c r="H183" s="522"/>
    </row>
    <row r="184" spans="1:8" ht="13.5" customHeight="1">
      <c r="A184" s="85"/>
      <c r="B184" s="86"/>
      <c r="C184" s="86"/>
      <c r="D184" s="86" t="s">
        <v>98</v>
      </c>
      <c r="E184" s="86"/>
      <c r="F184" s="87">
        <v>16055</v>
      </c>
      <c r="G184" s="88"/>
      <c r="H184" s="523"/>
    </row>
    <row r="185" spans="1:8" ht="13.5" customHeight="1">
      <c r="A185" s="89">
        <v>76</v>
      </c>
      <c r="B185" s="90"/>
      <c r="C185" s="90" t="s">
        <v>328</v>
      </c>
      <c r="D185" s="90" t="s">
        <v>329</v>
      </c>
      <c r="E185" s="90" t="s">
        <v>309</v>
      </c>
      <c r="F185" s="91">
        <v>493.35</v>
      </c>
      <c r="G185" s="92"/>
      <c r="H185" s="524">
        <f t="shared" ref="H185" si="35">G185*F185</f>
        <v>0</v>
      </c>
    </row>
    <row r="186" spans="1:8" ht="13.5" customHeight="1">
      <c r="A186" s="81"/>
      <c r="B186" s="82"/>
      <c r="C186" s="82"/>
      <c r="D186" s="82" t="s">
        <v>330</v>
      </c>
      <c r="E186" s="82"/>
      <c r="F186" s="83">
        <v>448.5</v>
      </c>
      <c r="G186" s="84"/>
      <c r="H186" s="522"/>
    </row>
    <row r="187" spans="1:8" ht="13.5" customHeight="1">
      <c r="A187" s="85"/>
      <c r="B187" s="86"/>
      <c r="C187" s="86"/>
      <c r="D187" s="86" t="s">
        <v>98</v>
      </c>
      <c r="E187" s="86"/>
      <c r="F187" s="87">
        <v>448.5</v>
      </c>
      <c r="G187" s="88"/>
      <c r="H187" s="523"/>
    </row>
    <row r="188" spans="1:8" ht="13.5" customHeight="1">
      <c r="A188" s="89">
        <v>77</v>
      </c>
      <c r="B188" s="90"/>
      <c r="C188" s="90" t="s">
        <v>331</v>
      </c>
      <c r="D188" s="90" t="s">
        <v>332</v>
      </c>
      <c r="E188" s="90" t="s">
        <v>309</v>
      </c>
      <c r="F188" s="91">
        <v>387.2</v>
      </c>
      <c r="G188" s="92"/>
      <c r="H188" s="524">
        <f t="shared" ref="H188" si="36">G188*F188</f>
        <v>0</v>
      </c>
    </row>
    <row r="189" spans="1:8" ht="13.5" customHeight="1">
      <c r="A189" s="81"/>
      <c r="B189" s="82"/>
      <c r="C189" s="82"/>
      <c r="D189" s="82" t="s">
        <v>333</v>
      </c>
      <c r="E189" s="82"/>
      <c r="F189" s="83">
        <v>352</v>
      </c>
      <c r="G189" s="84"/>
      <c r="H189" s="522"/>
    </row>
    <row r="190" spans="1:8" ht="13.5" customHeight="1">
      <c r="A190" s="85"/>
      <c r="B190" s="86"/>
      <c r="C190" s="86"/>
      <c r="D190" s="86" t="s">
        <v>98</v>
      </c>
      <c r="E190" s="86"/>
      <c r="F190" s="87">
        <v>352</v>
      </c>
      <c r="G190" s="88"/>
      <c r="H190" s="523"/>
    </row>
    <row r="191" spans="1:8" ht="13.5" customHeight="1">
      <c r="A191" s="89">
        <v>78</v>
      </c>
      <c r="B191" s="90"/>
      <c r="C191" s="90" t="s">
        <v>334</v>
      </c>
      <c r="D191" s="90" t="s">
        <v>335</v>
      </c>
      <c r="E191" s="90" t="s">
        <v>309</v>
      </c>
      <c r="F191" s="91">
        <v>11486.2</v>
      </c>
      <c r="G191" s="92"/>
      <c r="H191" s="524">
        <f t="shared" ref="H191" si="37">G191*F191</f>
        <v>0</v>
      </c>
    </row>
    <row r="192" spans="1:8" ht="13.5" customHeight="1">
      <c r="A192" s="81"/>
      <c r="B192" s="82"/>
      <c r="C192" s="82"/>
      <c r="D192" s="82" t="s">
        <v>336</v>
      </c>
      <c r="E192" s="82"/>
      <c r="F192" s="83">
        <v>10442</v>
      </c>
      <c r="G192" s="84"/>
      <c r="H192" s="522"/>
    </row>
    <row r="193" spans="1:8" ht="13.5" customHeight="1">
      <c r="A193" s="85"/>
      <c r="B193" s="86"/>
      <c r="C193" s="86"/>
      <c r="D193" s="86" t="s">
        <v>98</v>
      </c>
      <c r="E193" s="86"/>
      <c r="F193" s="87">
        <v>10442</v>
      </c>
      <c r="G193" s="88"/>
      <c r="H193" s="523"/>
    </row>
    <row r="194" spans="1:8" ht="13.5" customHeight="1">
      <c r="A194" s="89">
        <v>79</v>
      </c>
      <c r="B194" s="90"/>
      <c r="C194" s="90" t="s">
        <v>337</v>
      </c>
      <c r="D194" s="90" t="s">
        <v>338</v>
      </c>
      <c r="E194" s="90" t="s">
        <v>309</v>
      </c>
      <c r="F194" s="91">
        <v>4255.8999999999996</v>
      </c>
      <c r="G194" s="92"/>
      <c r="H194" s="524">
        <f t="shared" ref="H194" si="38">G194*F194</f>
        <v>0</v>
      </c>
    </row>
    <row r="195" spans="1:8" ht="13.5" customHeight="1">
      <c r="A195" s="81"/>
      <c r="B195" s="82"/>
      <c r="C195" s="82"/>
      <c r="D195" s="82" t="s">
        <v>339</v>
      </c>
      <c r="E195" s="82"/>
      <c r="F195" s="83">
        <v>3869</v>
      </c>
      <c r="G195" s="84"/>
      <c r="H195" s="522"/>
    </row>
    <row r="196" spans="1:8" ht="13.5" customHeight="1">
      <c r="A196" s="85"/>
      <c r="B196" s="86"/>
      <c r="C196" s="86"/>
      <c r="D196" s="86" t="s">
        <v>98</v>
      </c>
      <c r="E196" s="86"/>
      <c r="F196" s="87">
        <v>3869</v>
      </c>
      <c r="G196" s="88"/>
      <c r="H196" s="523"/>
    </row>
    <row r="197" spans="1:8" ht="13.5" customHeight="1">
      <c r="A197" s="89">
        <v>80</v>
      </c>
      <c r="B197" s="90"/>
      <c r="C197" s="90" t="s">
        <v>313</v>
      </c>
      <c r="D197" s="90" t="s">
        <v>340</v>
      </c>
      <c r="E197" s="90" t="s">
        <v>309</v>
      </c>
      <c r="F197" s="91">
        <v>184.8</v>
      </c>
      <c r="G197" s="92"/>
      <c r="H197" s="524">
        <f t="shared" ref="H197" si="39">G197*F197</f>
        <v>0</v>
      </c>
    </row>
    <row r="198" spans="1:8" ht="13.5" customHeight="1">
      <c r="A198" s="81"/>
      <c r="B198" s="82"/>
      <c r="C198" s="82"/>
      <c r="D198" s="82" t="s">
        <v>341</v>
      </c>
      <c r="E198" s="82"/>
      <c r="F198" s="83">
        <v>168</v>
      </c>
      <c r="G198" s="84"/>
      <c r="H198" s="522"/>
    </row>
    <row r="199" spans="1:8" ht="13.5" customHeight="1">
      <c r="A199" s="85"/>
      <c r="B199" s="86"/>
      <c r="C199" s="86"/>
      <c r="D199" s="86" t="s">
        <v>98</v>
      </c>
      <c r="E199" s="86"/>
      <c r="F199" s="87">
        <v>168</v>
      </c>
      <c r="G199" s="88"/>
      <c r="H199" s="523"/>
    </row>
    <row r="200" spans="1:8" ht="24" customHeight="1">
      <c r="A200" s="77">
        <v>81</v>
      </c>
      <c r="B200" s="78" t="s">
        <v>292</v>
      </c>
      <c r="C200" s="78" t="s">
        <v>342</v>
      </c>
      <c r="D200" s="78" t="s">
        <v>343</v>
      </c>
      <c r="E200" s="78" t="s">
        <v>142</v>
      </c>
      <c r="F200" s="79">
        <v>0.98199999999999998</v>
      </c>
      <c r="G200" s="80"/>
      <c r="H200" s="521">
        <f t="shared" ref="H200" si="40">G200*F200</f>
        <v>0</v>
      </c>
    </row>
    <row r="201" spans="1:8" ht="30.75" customHeight="1">
      <c r="A201" s="69"/>
      <c r="B201" s="70"/>
      <c r="C201" s="70" t="s">
        <v>61</v>
      </c>
      <c r="D201" s="70" t="s">
        <v>274</v>
      </c>
      <c r="E201" s="70"/>
      <c r="F201" s="71"/>
      <c r="G201" s="72"/>
      <c r="H201" s="519">
        <f>SUM(H202:H206)</f>
        <v>0</v>
      </c>
    </row>
    <row r="202" spans="1:8" ht="13.5" customHeight="1">
      <c r="A202" s="77">
        <v>82</v>
      </c>
      <c r="B202" s="78" t="s">
        <v>86</v>
      </c>
      <c r="C202" s="78" t="s">
        <v>275</v>
      </c>
      <c r="D202" s="78" t="s">
        <v>276</v>
      </c>
      <c r="E202" s="78" t="s">
        <v>277</v>
      </c>
      <c r="F202" s="79">
        <v>100</v>
      </c>
      <c r="G202" s="80"/>
      <c r="H202" s="521">
        <f t="shared" ref="H202:H206" si="41">G202*F202</f>
        <v>0</v>
      </c>
    </row>
    <row r="203" spans="1:8" ht="13.5" customHeight="1">
      <c r="A203" s="77">
        <v>83</v>
      </c>
      <c r="B203" s="78" t="s">
        <v>86</v>
      </c>
      <c r="C203" s="78" t="s">
        <v>278</v>
      </c>
      <c r="D203" s="78" t="s">
        <v>279</v>
      </c>
      <c r="E203" s="78" t="s">
        <v>277</v>
      </c>
      <c r="F203" s="79">
        <v>300</v>
      </c>
      <c r="G203" s="80"/>
      <c r="H203" s="521">
        <f t="shared" si="41"/>
        <v>0</v>
      </c>
    </row>
    <row r="204" spans="1:8" ht="13.5" customHeight="1">
      <c r="A204" s="77">
        <v>84</v>
      </c>
      <c r="B204" s="78" t="s">
        <v>86</v>
      </c>
      <c r="C204" s="78" t="s">
        <v>280</v>
      </c>
      <c r="D204" s="78" t="s">
        <v>281</v>
      </c>
      <c r="E204" s="78" t="s">
        <v>277</v>
      </c>
      <c r="F204" s="79">
        <v>84</v>
      </c>
      <c r="G204" s="80"/>
      <c r="H204" s="521">
        <f t="shared" si="41"/>
        <v>0</v>
      </c>
    </row>
    <row r="205" spans="1:8" ht="13.5" customHeight="1">
      <c r="A205" s="77">
        <v>85</v>
      </c>
      <c r="B205" s="78" t="s">
        <v>86</v>
      </c>
      <c r="C205" s="78" t="s">
        <v>282</v>
      </c>
      <c r="D205" s="78" t="s">
        <v>283</v>
      </c>
      <c r="E205" s="78" t="s">
        <v>277</v>
      </c>
      <c r="F205" s="79">
        <v>84</v>
      </c>
      <c r="G205" s="80"/>
      <c r="H205" s="521">
        <f t="shared" si="41"/>
        <v>0</v>
      </c>
    </row>
    <row r="206" spans="1:8" ht="13.5" customHeight="1">
      <c r="A206" s="77">
        <v>86</v>
      </c>
      <c r="B206" s="78" t="s">
        <v>86</v>
      </c>
      <c r="C206" s="78" t="s">
        <v>284</v>
      </c>
      <c r="D206" s="78" t="s">
        <v>285</v>
      </c>
      <c r="E206" s="78" t="s">
        <v>277</v>
      </c>
      <c r="F206" s="79">
        <v>42</v>
      </c>
      <c r="G206" s="80"/>
      <c r="H206" s="521">
        <f t="shared" si="41"/>
        <v>0</v>
      </c>
    </row>
    <row r="207" spans="1:8" ht="30.75" customHeight="1">
      <c r="A207" s="69"/>
      <c r="B207" s="70"/>
      <c r="C207" s="70" t="s">
        <v>344</v>
      </c>
      <c r="D207" s="70" t="s">
        <v>345</v>
      </c>
      <c r="E207" s="70"/>
      <c r="F207" s="71"/>
      <c r="G207" s="72"/>
      <c r="H207" s="519">
        <f>H208+H214+H217+H220+H225+H230</f>
        <v>0</v>
      </c>
    </row>
    <row r="208" spans="1:8" ht="28.5" customHeight="1">
      <c r="A208" s="73"/>
      <c r="B208" s="74"/>
      <c r="C208" s="74" t="s">
        <v>346</v>
      </c>
      <c r="D208" s="74" t="s">
        <v>347</v>
      </c>
      <c r="E208" s="74"/>
      <c r="F208" s="75"/>
      <c r="G208" s="76"/>
      <c r="H208" s="520">
        <f>SUM(H209:H213)</f>
        <v>0</v>
      </c>
    </row>
    <row r="209" spans="1:8" ht="13.5" customHeight="1">
      <c r="A209" s="77">
        <v>87</v>
      </c>
      <c r="B209" s="78" t="s">
        <v>348</v>
      </c>
      <c r="C209" s="78" t="s">
        <v>349</v>
      </c>
      <c r="D209" s="78" t="s">
        <v>347</v>
      </c>
      <c r="E209" s="78" t="s">
        <v>350</v>
      </c>
      <c r="F209" s="79">
        <v>1</v>
      </c>
      <c r="G209" s="80"/>
      <c r="H209" s="521">
        <f t="shared" ref="H209:H213" si="42">G209*F209</f>
        <v>0</v>
      </c>
    </row>
    <row r="210" spans="1:8" ht="13.5" customHeight="1">
      <c r="A210" s="77">
        <v>88</v>
      </c>
      <c r="B210" s="78" t="s">
        <v>348</v>
      </c>
      <c r="C210" s="78" t="s">
        <v>351</v>
      </c>
      <c r="D210" s="78" t="s">
        <v>43</v>
      </c>
      <c r="E210" s="78" t="s">
        <v>350</v>
      </c>
      <c r="F210" s="79">
        <v>1</v>
      </c>
      <c r="G210" s="80"/>
      <c r="H210" s="521">
        <f t="shared" si="42"/>
        <v>0</v>
      </c>
    </row>
    <row r="211" spans="1:8" ht="13.5" customHeight="1">
      <c r="A211" s="77">
        <v>89</v>
      </c>
      <c r="B211" s="78" t="s">
        <v>348</v>
      </c>
      <c r="C211" s="78" t="s">
        <v>352</v>
      </c>
      <c r="D211" s="78" t="s">
        <v>353</v>
      </c>
      <c r="E211" s="78" t="s">
        <v>350</v>
      </c>
      <c r="F211" s="79">
        <v>1</v>
      </c>
      <c r="G211" s="80"/>
      <c r="H211" s="521">
        <f t="shared" si="42"/>
        <v>0</v>
      </c>
    </row>
    <row r="212" spans="1:8" ht="13.5" customHeight="1">
      <c r="A212" s="77">
        <v>90</v>
      </c>
      <c r="B212" s="78" t="s">
        <v>348</v>
      </c>
      <c r="C212" s="78" t="s">
        <v>354</v>
      </c>
      <c r="D212" s="78" t="s">
        <v>355</v>
      </c>
      <c r="E212" s="78" t="s">
        <v>350</v>
      </c>
      <c r="F212" s="79">
        <v>1</v>
      </c>
      <c r="G212" s="80"/>
      <c r="H212" s="521">
        <f t="shared" si="42"/>
        <v>0</v>
      </c>
    </row>
    <row r="213" spans="1:8" ht="13.5" customHeight="1">
      <c r="A213" s="77">
        <v>91</v>
      </c>
      <c r="B213" s="78" t="s">
        <v>348</v>
      </c>
      <c r="C213" s="78" t="s">
        <v>356</v>
      </c>
      <c r="D213" s="78" t="s">
        <v>357</v>
      </c>
      <c r="E213" s="78" t="s">
        <v>350</v>
      </c>
      <c r="F213" s="79">
        <v>1</v>
      </c>
      <c r="G213" s="80"/>
      <c r="H213" s="521">
        <f t="shared" si="42"/>
        <v>0</v>
      </c>
    </row>
    <row r="214" spans="1:8" ht="28.5" customHeight="1">
      <c r="A214" s="73"/>
      <c r="B214" s="74"/>
      <c r="C214" s="74" t="s">
        <v>358</v>
      </c>
      <c r="D214" s="74" t="s">
        <v>359</v>
      </c>
      <c r="E214" s="74"/>
      <c r="F214" s="75"/>
      <c r="G214" s="76"/>
      <c r="H214" s="520">
        <f>SUM(H215:H216)</f>
        <v>0</v>
      </c>
    </row>
    <row r="215" spans="1:8" ht="13.5" customHeight="1">
      <c r="A215" s="77">
        <v>92</v>
      </c>
      <c r="B215" s="78" t="s">
        <v>348</v>
      </c>
      <c r="C215" s="78" t="s">
        <v>360</v>
      </c>
      <c r="D215" s="78" t="s">
        <v>359</v>
      </c>
      <c r="E215" s="78" t="s">
        <v>350</v>
      </c>
      <c r="F215" s="79">
        <v>1</v>
      </c>
      <c r="G215" s="80"/>
      <c r="H215" s="521">
        <f t="shared" ref="H215:H216" si="43">G215*F215</f>
        <v>0</v>
      </c>
    </row>
    <row r="216" spans="1:8" ht="13.5" customHeight="1">
      <c r="A216" s="77">
        <v>93</v>
      </c>
      <c r="B216" s="78" t="s">
        <v>86</v>
      </c>
      <c r="C216" s="78" t="s">
        <v>361</v>
      </c>
      <c r="D216" s="78" t="s">
        <v>362</v>
      </c>
      <c r="E216" s="78" t="s">
        <v>363</v>
      </c>
      <c r="F216" s="79">
        <v>1</v>
      </c>
      <c r="G216" s="80"/>
      <c r="H216" s="521">
        <f t="shared" si="43"/>
        <v>0</v>
      </c>
    </row>
    <row r="217" spans="1:8" ht="28.5" customHeight="1">
      <c r="A217" s="73"/>
      <c r="B217" s="74"/>
      <c r="C217" s="74" t="s">
        <v>364</v>
      </c>
      <c r="D217" s="74" t="s">
        <v>38</v>
      </c>
      <c r="E217" s="74"/>
      <c r="F217" s="75"/>
      <c r="G217" s="76"/>
      <c r="H217" s="520">
        <f>SUM(H218:H219)</f>
        <v>0</v>
      </c>
    </row>
    <row r="218" spans="1:8" ht="13.5" customHeight="1">
      <c r="A218" s="77">
        <v>94</v>
      </c>
      <c r="B218" s="78" t="s">
        <v>348</v>
      </c>
      <c r="C218" s="78" t="s">
        <v>365</v>
      </c>
      <c r="D218" s="78" t="s">
        <v>38</v>
      </c>
      <c r="E218" s="78" t="s">
        <v>350</v>
      </c>
      <c r="F218" s="79">
        <v>1</v>
      </c>
      <c r="G218" s="80"/>
      <c r="H218" s="521">
        <f t="shared" ref="H218:H219" si="44">G218*F218</f>
        <v>0</v>
      </c>
    </row>
    <row r="219" spans="1:8" ht="13.5" customHeight="1">
      <c r="A219" s="77">
        <v>95</v>
      </c>
      <c r="B219" s="78" t="s">
        <v>348</v>
      </c>
      <c r="C219" s="78" t="s">
        <v>366</v>
      </c>
      <c r="D219" s="78" t="s">
        <v>367</v>
      </c>
      <c r="E219" s="78" t="s">
        <v>350</v>
      </c>
      <c r="F219" s="79">
        <v>1</v>
      </c>
      <c r="G219" s="80"/>
      <c r="H219" s="521">
        <f t="shared" si="44"/>
        <v>0</v>
      </c>
    </row>
    <row r="220" spans="1:8" ht="28.5" customHeight="1">
      <c r="A220" s="73"/>
      <c r="B220" s="74"/>
      <c r="C220" s="74" t="s">
        <v>368</v>
      </c>
      <c r="D220" s="74" t="s">
        <v>369</v>
      </c>
      <c r="E220" s="74"/>
      <c r="F220" s="75"/>
      <c r="G220" s="76"/>
      <c r="H220" s="520">
        <f>SUM(H221:H224)</f>
        <v>0</v>
      </c>
    </row>
    <row r="221" spans="1:8" ht="13.5" customHeight="1">
      <c r="A221" s="77">
        <v>96</v>
      </c>
      <c r="B221" s="78" t="s">
        <v>348</v>
      </c>
      <c r="C221" s="78" t="s">
        <v>370</v>
      </c>
      <c r="D221" s="78" t="s">
        <v>369</v>
      </c>
      <c r="E221" s="78" t="s">
        <v>350</v>
      </c>
      <c r="F221" s="79">
        <v>1</v>
      </c>
      <c r="G221" s="80"/>
      <c r="H221" s="521">
        <f t="shared" ref="H221:H224" si="45">G221*F221</f>
        <v>0</v>
      </c>
    </row>
    <row r="222" spans="1:8" ht="13.5" customHeight="1">
      <c r="A222" s="77">
        <v>97</v>
      </c>
      <c r="B222" s="78" t="s">
        <v>86</v>
      </c>
      <c r="C222" s="78" t="s">
        <v>371</v>
      </c>
      <c r="D222" s="78" t="s">
        <v>372</v>
      </c>
      <c r="E222" s="78" t="s">
        <v>277</v>
      </c>
      <c r="F222" s="79">
        <v>100</v>
      </c>
      <c r="G222" s="80"/>
      <c r="H222" s="521">
        <f t="shared" si="45"/>
        <v>0</v>
      </c>
    </row>
    <row r="223" spans="1:8" ht="13.5" customHeight="1">
      <c r="A223" s="77">
        <v>98</v>
      </c>
      <c r="B223" s="78" t="s">
        <v>348</v>
      </c>
      <c r="C223" s="78" t="s">
        <v>373</v>
      </c>
      <c r="D223" s="78" t="s">
        <v>374</v>
      </c>
      <c r="E223" s="78" t="s">
        <v>350</v>
      </c>
      <c r="F223" s="79">
        <v>1</v>
      </c>
      <c r="G223" s="80"/>
      <c r="H223" s="521">
        <f t="shared" si="45"/>
        <v>0</v>
      </c>
    </row>
    <row r="224" spans="1:8" ht="13.5" customHeight="1">
      <c r="A224" s="77">
        <v>99</v>
      </c>
      <c r="B224" s="78" t="s">
        <v>348</v>
      </c>
      <c r="C224" s="78" t="s">
        <v>375</v>
      </c>
      <c r="D224" s="78" t="s">
        <v>376</v>
      </c>
      <c r="E224" s="78" t="s">
        <v>350</v>
      </c>
      <c r="F224" s="79">
        <v>1</v>
      </c>
      <c r="G224" s="80"/>
      <c r="H224" s="521">
        <f t="shared" si="45"/>
        <v>0</v>
      </c>
    </row>
    <row r="225" spans="1:8" ht="28.5" customHeight="1">
      <c r="A225" s="73"/>
      <c r="B225" s="74"/>
      <c r="C225" s="74" t="s">
        <v>377</v>
      </c>
      <c r="D225" s="74" t="s">
        <v>48</v>
      </c>
      <c r="E225" s="74"/>
      <c r="F225" s="75"/>
      <c r="G225" s="76"/>
      <c r="H225" s="520">
        <f>SUM(H226:H229)</f>
        <v>0</v>
      </c>
    </row>
    <row r="226" spans="1:8" ht="13.5" customHeight="1">
      <c r="A226" s="77">
        <v>100</v>
      </c>
      <c r="B226" s="78" t="s">
        <v>348</v>
      </c>
      <c r="C226" s="78" t="s">
        <v>378</v>
      </c>
      <c r="D226" s="78" t="s">
        <v>48</v>
      </c>
      <c r="E226" s="78" t="s">
        <v>350</v>
      </c>
      <c r="F226" s="79">
        <v>1</v>
      </c>
      <c r="G226" s="80"/>
      <c r="H226" s="521">
        <f t="shared" ref="H226:H229" si="46">G226*F226</f>
        <v>0</v>
      </c>
    </row>
    <row r="227" spans="1:8" ht="13.5" customHeight="1">
      <c r="A227" s="77">
        <v>101</v>
      </c>
      <c r="B227" s="78" t="s">
        <v>348</v>
      </c>
      <c r="C227" s="78" t="s">
        <v>379</v>
      </c>
      <c r="D227" s="78" t="s">
        <v>380</v>
      </c>
      <c r="E227" s="78" t="s">
        <v>350</v>
      </c>
      <c r="F227" s="79">
        <v>1</v>
      </c>
      <c r="G227" s="80"/>
      <c r="H227" s="521">
        <f t="shared" si="46"/>
        <v>0</v>
      </c>
    </row>
    <row r="228" spans="1:8" ht="13.5" customHeight="1">
      <c r="A228" s="77">
        <v>102</v>
      </c>
      <c r="B228" s="78" t="s">
        <v>348</v>
      </c>
      <c r="C228" s="78" t="s">
        <v>381</v>
      </c>
      <c r="D228" s="78" t="s">
        <v>382</v>
      </c>
      <c r="E228" s="78" t="s">
        <v>350</v>
      </c>
      <c r="F228" s="79">
        <v>1</v>
      </c>
      <c r="G228" s="80"/>
      <c r="H228" s="521">
        <f t="shared" si="46"/>
        <v>0</v>
      </c>
    </row>
    <row r="229" spans="1:8" ht="13.5" customHeight="1">
      <c r="A229" s="77">
        <v>103</v>
      </c>
      <c r="B229" s="78" t="s">
        <v>348</v>
      </c>
      <c r="C229" s="78" t="s">
        <v>383</v>
      </c>
      <c r="D229" s="78" t="s">
        <v>384</v>
      </c>
      <c r="E229" s="78" t="s">
        <v>350</v>
      </c>
      <c r="F229" s="79">
        <v>1</v>
      </c>
      <c r="G229" s="80"/>
      <c r="H229" s="521">
        <f t="shared" si="46"/>
        <v>0</v>
      </c>
    </row>
    <row r="230" spans="1:8" ht="28.5" customHeight="1">
      <c r="A230" s="73"/>
      <c r="B230" s="74"/>
      <c r="C230" s="74" t="s">
        <v>385</v>
      </c>
      <c r="D230" s="74" t="s">
        <v>52</v>
      </c>
      <c r="E230" s="74"/>
      <c r="F230" s="75"/>
      <c r="G230" s="76"/>
      <c r="H230" s="520">
        <f>SUM(H231:H233)</f>
        <v>0</v>
      </c>
    </row>
    <row r="231" spans="1:8" ht="13.5" customHeight="1">
      <c r="A231" s="77">
        <v>104</v>
      </c>
      <c r="B231" s="78" t="s">
        <v>86</v>
      </c>
      <c r="C231" s="78" t="s">
        <v>386</v>
      </c>
      <c r="D231" s="78" t="s">
        <v>52</v>
      </c>
      <c r="E231" s="78" t="s">
        <v>363</v>
      </c>
      <c r="F231" s="79">
        <v>1</v>
      </c>
      <c r="G231" s="80"/>
      <c r="H231" s="521">
        <f t="shared" ref="H231:H233" si="47">G231*F231</f>
        <v>0</v>
      </c>
    </row>
    <row r="232" spans="1:8" ht="13.5" customHeight="1">
      <c r="A232" s="77">
        <v>105</v>
      </c>
      <c r="B232" s="78" t="s">
        <v>348</v>
      </c>
      <c r="C232" s="78" t="s">
        <v>387</v>
      </c>
      <c r="D232" s="78" t="s">
        <v>388</v>
      </c>
      <c r="E232" s="78" t="s">
        <v>350</v>
      </c>
      <c r="F232" s="79">
        <v>1</v>
      </c>
      <c r="G232" s="80"/>
      <c r="H232" s="521">
        <f t="shared" si="47"/>
        <v>0</v>
      </c>
    </row>
    <row r="233" spans="1:8" ht="13.5" customHeight="1">
      <c r="A233" s="77">
        <v>106</v>
      </c>
      <c r="B233" s="78" t="s">
        <v>348</v>
      </c>
      <c r="C233" s="78" t="s">
        <v>389</v>
      </c>
      <c r="D233" s="78" t="s">
        <v>390</v>
      </c>
      <c r="E233" s="78" t="s">
        <v>350</v>
      </c>
      <c r="F233" s="79">
        <v>1</v>
      </c>
      <c r="G233" s="80"/>
      <c r="H233" s="521">
        <f t="shared" si="47"/>
        <v>0</v>
      </c>
    </row>
    <row r="234" spans="1:8" ht="30.75" customHeight="1">
      <c r="A234" s="97"/>
      <c r="B234" s="98"/>
      <c r="C234" s="98"/>
      <c r="D234" s="98" t="s">
        <v>391</v>
      </c>
      <c r="E234" s="98"/>
      <c r="F234" s="99"/>
      <c r="G234" s="100"/>
      <c r="H234" s="526">
        <f>H207+H201+H147+H13</f>
        <v>0</v>
      </c>
    </row>
  </sheetData>
  <mergeCells count="1">
    <mergeCell ref="A1:H1"/>
  </mergeCells>
  <pageMargins left="0.39370079040527345" right="0.39370079040527345" top="0.7874015808105469" bottom="0.7874015808105469" header="0" footer="0"/>
  <pageSetup paperSize="9" scale="98" fitToHeight="100" orientation="portrait" blackAndWhite="1" r:id="rId1"/>
  <headerFooter alignWithMargins="0">
    <oddFooter>&amp;C   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8"/>
  <sheetViews>
    <sheetView view="pageBreakPreview" topLeftCell="A117" zoomScale="130" zoomScaleNormal="100" zoomScaleSheetLayoutView="130" workbookViewId="0">
      <selection activeCell="F136" sqref="F124:F136"/>
    </sheetView>
  </sheetViews>
  <sheetFormatPr defaultRowHeight="10.199999999999999"/>
  <cols>
    <col min="1" max="1" width="9.85546875" customWidth="1"/>
    <col min="2" max="2" width="58.42578125" customWidth="1"/>
    <col min="3" max="3" width="8.5703125" bestFit="1" customWidth="1"/>
    <col min="4" max="4" width="7.5703125" bestFit="1" customWidth="1"/>
    <col min="5" max="5" width="8.85546875" bestFit="1" customWidth="1"/>
    <col min="6" max="6" width="13.7109375" bestFit="1" customWidth="1"/>
    <col min="7" max="7" width="19" bestFit="1" customWidth="1"/>
    <col min="8" max="8" width="21.7109375" bestFit="1" customWidth="1"/>
  </cols>
  <sheetData>
    <row r="1" spans="1:8" ht="17.399999999999999">
      <c r="A1" s="105" t="s">
        <v>396</v>
      </c>
      <c r="B1" s="106"/>
      <c r="C1" s="106"/>
      <c r="D1" s="106"/>
      <c r="E1" s="106"/>
      <c r="F1" s="106"/>
      <c r="G1" s="106"/>
      <c r="H1" s="107"/>
    </row>
    <row r="2" spans="1:8">
      <c r="A2" s="106"/>
      <c r="B2" s="106"/>
      <c r="C2" s="106"/>
      <c r="D2" s="106"/>
      <c r="E2" s="106"/>
      <c r="F2" s="106"/>
      <c r="G2" s="106"/>
      <c r="H2" s="107"/>
    </row>
    <row r="3" spans="1:8">
      <c r="A3" s="106"/>
      <c r="B3" s="106"/>
      <c r="C3" s="106"/>
      <c r="D3" s="106"/>
      <c r="E3" s="106"/>
      <c r="F3" s="106"/>
      <c r="G3" s="107" t="s">
        <v>397</v>
      </c>
      <c r="H3" s="108" t="s">
        <v>398</v>
      </c>
    </row>
    <row r="4" spans="1:8">
      <c r="A4" s="106"/>
      <c r="B4" s="106"/>
      <c r="C4" s="106"/>
      <c r="D4" s="106"/>
      <c r="E4" s="106"/>
      <c r="F4" s="107"/>
      <c r="G4" s="107" t="s">
        <v>399</v>
      </c>
      <c r="H4" s="109">
        <v>45008</v>
      </c>
    </row>
    <row r="5" spans="1:8" ht="10.8" thickBot="1">
      <c r="A5" s="106"/>
      <c r="B5" s="106"/>
      <c r="C5" s="106"/>
      <c r="D5" s="106"/>
      <c r="E5" s="106"/>
      <c r="F5" s="106"/>
      <c r="G5" s="106"/>
      <c r="H5" s="107"/>
    </row>
    <row r="6" spans="1:8" ht="10.8" thickBot="1">
      <c r="A6" s="110" t="s">
        <v>400</v>
      </c>
      <c r="B6" s="110" t="s">
        <v>79</v>
      </c>
      <c r="C6" s="110" t="s">
        <v>401</v>
      </c>
      <c r="D6" s="110" t="s">
        <v>80</v>
      </c>
      <c r="E6" s="110" t="s">
        <v>402</v>
      </c>
      <c r="F6" s="110" t="s">
        <v>403</v>
      </c>
      <c r="G6" s="110" t="s">
        <v>404</v>
      </c>
      <c r="H6" s="110" t="s">
        <v>405</v>
      </c>
    </row>
    <row r="7" spans="1:8" ht="13.8">
      <c r="A7" s="111"/>
      <c r="B7" s="112"/>
      <c r="C7" s="112"/>
      <c r="D7" s="482"/>
      <c r="E7" s="483"/>
      <c r="F7" s="483"/>
      <c r="G7" s="113">
        <f>G138</f>
        <v>0</v>
      </c>
      <c r="H7" s="114"/>
    </row>
    <row r="8" spans="1:8">
      <c r="A8" s="111"/>
      <c r="B8" s="112"/>
      <c r="C8" s="112"/>
      <c r="D8" s="112"/>
      <c r="E8" s="112"/>
      <c r="F8" s="115"/>
      <c r="G8" s="115"/>
      <c r="H8" s="114"/>
    </row>
    <row r="9" spans="1:8">
      <c r="A9" s="116"/>
      <c r="B9" s="117"/>
      <c r="C9" s="117"/>
      <c r="D9" s="117"/>
      <c r="E9" s="117"/>
      <c r="F9" s="117"/>
      <c r="G9" s="118"/>
      <c r="H9" s="119"/>
    </row>
    <row r="10" spans="1:8">
      <c r="A10" s="484" t="s">
        <v>406</v>
      </c>
      <c r="B10" s="485"/>
      <c r="C10" s="485"/>
      <c r="D10" s="485"/>
      <c r="E10" s="485"/>
      <c r="F10" s="485"/>
      <c r="G10" s="485"/>
      <c r="H10" s="120"/>
    </row>
    <row r="11" spans="1:8">
      <c r="A11" s="121" t="s">
        <v>33</v>
      </c>
      <c r="B11" s="122" t="s">
        <v>407</v>
      </c>
      <c r="C11" s="122"/>
      <c r="D11" s="123" t="s">
        <v>408</v>
      </c>
      <c r="E11" s="123" t="s">
        <v>33</v>
      </c>
      <c r="F11" s="124"/>
      <c r="G11" s="125">
        <f>E11*F11</f>
        <v>0</v>
      </c>
      <c r="H11" s="126"/>
    </row>
    <row r="12" spans="1:8" ht="30.6">
      <c r="A12" s="121" t="s">
        <v>39</v>
      </c>
      <c r="B12" s="122" t="s">
        <v>409</v>
      </c>
      <c r="C12" s="122"/>
      <c r="D12" s="123" t="s">
        <v>315</v>
      </c>
      <c r="E12" s="123">
        <v>11</v>
      </c>
      <c r="F12" s="124"/>
      <c r="G12" s="125">
        <f>E12*F12</f>
        <v>0</v>
      </c>
      <c r="H12" s="126"/>
    </row>
    <row r="13" spans="1:8" ht="30.6">
      <c r="A13" s="121" t="s">
        <v>44</v>
      </c>
      <c r="B13" s="122" t="s">
        <v>410</v>
      </c>
      <c r="C13" s="122"/>
      <c r="D13" s="123" t="s">
        <v>315</v>
      </c>
      <c r="E13" s="123">
        <v>4</v>
      </c>
      <c r="F13" s="124"/>
      <c r="G13" s="125">
        <f>E13*F13</f>
        <v>0</v>
      </c>
      <c r="H13" s="126"/>
    </row>
    <row r="14" spans="1:8">
      <c r="A14" s="121" t="s">
        <v>49</v>
      </c>
      <c r="B14" s="122" t="s">
        <v>411</v>
      </c>
      <c r="C14" s="122"/>
      <c r="D14" s="123" t="s">
        <v>412</v>
      </c>
      <c r="E14" s="123">
        <v>1</v>
      </c>
      <c r="F14" s="124"/>
      <c r="G14" s="125">
        <f>E14*F14</f>
        <v>0</v>
      </c>
      <c r="H14" s="127"/>
    </row>
    <row r="15" spans="1:8" ht="13.8">
      <c r="A15" s="128" t="s">
        <v>413</v>
      </c>
      <c r="B15" s="129"/>
      <c r="C15" s="129"/>
      <c r="D15" s="123"/>
      <c r="E15" s="129"/>
      <c r="F15" s="129"/>
      <c r="G15" s="130">
        <f>SUM(G11:G14)</f>
        <v>0</v>
      </c>
      <c r="H15" s="131"/>
    </row>
    <row r="16" spans="1:8">
      <c r="A16" s="132"/>
      <c r="B16" s="133"/>
      <c r="C16" s="133"/>
      <c r="D16" s="133"/>
      <c r="E16" s="133"/>
      <c r="F16" s="133"/>
      <c r="G16" s="134"/>
      <c r="H16" s="135"/>
    </row>
    <row r="17" spans="1:8">
      <c r="A17" s="484" t="s">
        <v>414</v>
      </c>
      <c r="B17" s="485"/>
      <c r="C17" s="485"/>
      <c r="D17" s="485"/>
      <c r="E17" s="485"/>
      <c r="F17" s="485"/>
      <c r="G17" s="485"/>
      <c r="H17" s="120"/>
    </row>
    <row r="18" spans="1:8" ht="71.400000000000006">
      <c r="A18" s="121" t="s">
        <v>53</v>
      </c>
      <c r="B18" s="122" t="s">
        <v>415</v>
      </c>
      <c r="C18" s="122"/>
      <c r="D18" s="136" t="s">
        <v>408</v>
      </c>
      <c r="E18" s="136" t="s">
        <v>33</v>
      </c>
      <c r="F18" s="124"/>
      <c r="G18" s="125">
        <f t="shared" ref="G18:G58" si="0">E18*F18</f>
        <v>0</v>
      </c>
      <c r="H18" s="127"/>
    </row>
    <row r="19" spans="1:8" ht="20.399999999999999">
      <c r="A19" s="121" t="s">
        <v>55</v>
      </c>
      <c r="B19" s="122" t="s">
        <v>416</v>
      </c>
      <c r="C19" s="122"/>
      <c r="D19" s="136" t="s">
        <v>408</v>
      </c>
      <c r="E19" s="136" t="s">
        <v>33</v>
      </c>
      <c r="F19" s="124"/>
      <c r="G19" s="125">
        <f t="shared" si="0"/>
        <v>0</v>
      </c>
      <c r="H19" s="127"/>
    </row>
    <row r="20" spans="1:8" ht="20.399999999999999">
      <c r="A20" s="121" t="s">
        <v>57</v>
      </c>
      <c r="B20" s="122" t="s">
        <v>417</v>
      </c>
      <c r="C20" s="122"/>
      <c r="D20" s="136" t="s">
        <v>408</v>
      </c>
      <c r="E20" s="136" t="s">
        <v>33</v>
      </c>
      <c r="F20" s="124"/>
      <c r="G20" s="125">
        <f t="shared" si="0"/>
        <v>0</v>
      </c>
      <c r="H20" s="127"/>
    </row>
    <row r="21" spans="1:8" ht="20.399999999999999">
      <c r="A21" s="121" t="s">
        <v>36</v>
      </c>
      <c r="B21" s="122" t="s">
        <v>418</v>
      </c>
      <c r="C21" s="122"/>
      <c r="D21" s="136" t="s">
        <v>408</v>
      </c>
      <c r="E21" s="136" t="s">
        <v>33</v>
      </c>
      <c r="F21" s="124"/>
      <c r="G21" s="125">
        <f t="shared" si="0"/>
        <v>0</v>
      </c>
      <c r="H21" s="127"/>
    </row>
    <row r="22" spans="1:8">
      <c r="A22" s="121" t="s">
        <v>41</v>
      </c>
      <c r="B22" s="122" t="s">
        <v>419</v>
      </c>
      <c r="C22" s="122"/>
      <c r="D22" s="136" t="s">
        <v>408</v>
      </c>
      <c r="E22" s="136" t="s">
        <v>33</v>
      </c>
      <c r="F22" s="124"/>
      <c r="G22" s="125">
        <f t="shared" si="0"/>
        <v>0</v>
      </c>
      <c r="H22" s="127"/>
    </row>
    <row r="23" spans="1:8" ht="20.399999999999999">
      <c r="A23" s="121" t="s">
        <v>46</v>
      </c>
      <c r="B23" s="122" t="s">
        <v>420</v>
      </c>
      <c r="C23" s="122"/>
      <c r="D23" s="136" t="s">
        <v>408</v>
      </c>
      <c r="E23" s="136" t="s">
        <v>33</v>
      </c>
      <c r="F23" s="124"/>
      <c r="G23" s="125">
        <f t="shared" si="0"/>
        <v>0</v>
      </c>
      <c r="H23" s="127"/>
    </row>
    <row r="24" spans="1:8" ht="20.399999999999999">
      <c r="A24" s="121" t="s">
        <v>50</v>
      </c>
      <c r="B24" s="122" t="s">
        <v>421</v>
      </c>
      <c r="C24" s="122"/>
      <c r="D24" s="136" t="s">
        <v>408</v>
      </c>
      <c r="E24" s="136" t="s">
        <v>33</v>
      </c>
      <c r="F24" s="124"/>
      <c r="G24" s="125">
        <f t="shared" si="0"/>
        <v>0</v>
      </c>
      <c r="H24" s="127"/>
    </row>
    <row r="25" spans="1:8">
      <c r="A25" s="121" t="s">
        <v>58</v>
      </c>
      <c r="B25" s="122" t="s">
        <v>422</v>
      </c>
      <c r="C25" s="122"/>
      <c r="D25" s="136" t="s">
        <v>408</v>
      </c>
      <c r="E25" s="136" t="s">
        <v>33</v>
      </c>
      <c r="F25" s="124"/>
      <c r="G25" s="125">
        <f t="shared" si="0"/>
        <v>0</v>
      </c>
      <c r="H25" s="127"/>
    </row>
    <row r="26" spans="1:8">
      <c r="A26" s="121" t="s">
        <v>37</v>
      </c>
      <c r="B26" s="122" t="s">
        <v>423</v>
      </c>
      <c r="C26" s="122"/>
      <c r="D26" s="136" t="s">
        <v>408</v>
      </c>
      <c r="E26" s="136" t="s">
        <v>33</v>
      </c>
      <c r="F26" s="124"/>
      <c r="G26" s="125">
        <f t="shared" si="0"/>
        <v>0</v>
      </c>
      <c r="H26" s="127"/>
    </row>
    <row r="27" spans="1:8">
      <c r="A27" s="121" t="s">
        <v>42</v>
      </c>
      <c r="B27" s="122" t="s">
        <v>424</v>
      </c>
      <c r="C27" s="122"/>
      <c r="D27" s="136" t="s">
        <v>408</v>
      </c>
      <c r="E27" s="136" t="s">
        <v>33</v>
      </c>
      <c r="F27" s="124"/>
      <c r="G27" s="125">
        <f t="shared" si="0"/>
        <v>0</v>
      </c>
      <c r="H27" s="127"/>
    </row>
    <row r="28" spans="1:8" ht="20.399999999999999">
      <c r="A28" s="121" t="s">
        <v>47</v>
      </c>
      <c r="B28" s="122" t="s">
        <v>425</v>
      </c>
      <c r="C28" s="122"/>
      <c r="D28" s="136" t="s">
        <v>408</v>
      </c>
      <c r="E28" s="136" t="s">
        <v>33</v>
      </c>
      <c r="F28" s="124"/>
      <c r="G28" s="125">
        <f t="shared" si="0"/>
        <v>0</v>
      </c>
      <c r="H28" s="127"/>
    </row>
    <row r="29" spans="1:8">
      <c r="A29" s="121" t="s">
        <v>51</v>
      </c>
      <c r="B29" s="122" t="s">
        <v>426</v>
      </c>
      <c r="C29" s="122"/>
      <c r="D29" s="136" t="s">
        <v>408</v>
      </c>
      <c r="E29" s="136" t="s">
        <v>33</v>
      </c>
      <c r="F29" s="124"/>
      <c r="G29" s="125">
        <f t="shared" si="0"/>
        <v>0</v>
      </c>
      <c r="H29" s="127"/>
    </row>
    <row r="30" spans="1:8" ht="20.399999999999999">
      <c r="A30" s="121" t="s">
        <v>54</v>
      </c>
      <c r="B30" s="122" t="s">
        <v>427</v>
      </c>
      <c r="C30" s="122"/>
      <c r="D30" s="136" t="s">
        <v>408</v>
      </c>
      <c r="E30" s="136" t="s">
        <v>33</v>
      </c>
      <c r="F30" s="124"/>
      <c r="G30" s="125">
        <f t="shared" si="0"/>
        <v>0</v>
      </c>
      <c r="H30" s="127"/>
    </row>
    <row r="31" spans="1:8">
      <c r="A31" s="121" t="s">
        <v>56</v>
      </c>
      <c r="B31" s="122" t="s">
        <v>428</v>
      </c>
      <c r="C31" s="122"/>
      <c r="D31" s="136" t="s">
        <v>156</v>
      </c>
      <c r="E31" s="136" t="s">
        <v>60</v>
      </c>
      <c r="F31" s="124"/>
      <c r="G31" s="125">
        <f t="shared" si="0"/>
        <v>0</v>
      </c>
      <c r="H31" s="127"/>
    </row>
    <row r="32" spans="1:8" ht="102">
      <c r="A32" s="121" t="s">
        <v>59</v>
      </c>
      <c r="B32" s="122" t="s">
        <v>429</v>
      </c>
      <c r="C32" s="122"/>
      <c r="D32" s="136" t="s">
        <v>315</v>
      </c>
      <c r="E32" s="136">
        <v>1</v>
      </c>
      <c r="F32" s="124"/>
      <c r="G32" s="125">
        <f t="shared" si="0"/>
        <v>0</v>
      </c>
      <c r="H32" s="127"/>
    </row>
    <row r="33" spans="1:8">
      <c r="A33" s="121" t="s">
        <v>60</v>
      </c>
      <c r="B33" s="122" t="s">
        <v>430</v>
      </c>
      <c r="C33" s="122"/>
      <c r="D33" s="136" t="s">
        <v>408</v>
      </c>
      <c r="E33" s="136" t="s">
        <v>33</v>
      </c>
      <c r="F33" s="124"/>
      <c r="G33" s="125">
        <f t="shared" si="0"/>
        <v>0</v>
      </c>
      <c r="H33" s="127"/>
    </row>
    <row r="34" spans="1:8">
      <c r="A34" s="121" t="s">
        <v>62</v>
      </c>
      <c r="B34" s="122" t="s">
        <v>431</v>
      </c>
      <c r="C34" s="122" t="s">
        <v>432</v>
      </c>
      <c r="D34" s="136" t="s">
        <v>315</v>
      </c>
      <c r="E34" s="136">
        <v>4</v>
      </c>
      <c r="F34" s="124"/>
      <c r="G34" s="125">
        <f t="shared" si="0"/>
        <v>0</v>
      </c>
      <c r="H34" s="127"/>
    </row>
    <row r="35" spans="1:8">
      <c r="A35" s="121" t="s">
        <v>63</v>
      </c>
      <c r="B35" s="122" t="s">
        <v>433</v>
      </c>
      <c r="C35" s="122" t="s">
        <v>432</v>
      </c>
      <c r="D35" s="136" t="s">
        <v>315</v>
      </c>
      <c r="E35" s="136">
        <v>5</v>
      </c>
      <c r="F35" s="124"/>
      <c r="G35" s="125">
        <f t="shared" si="0"/>
        <v>0</v>
      </c>
      <c r="H35" s="127"/>
    </row>
    <row r="36" spans="1:8">
      <c r="A36" s="121" t="s">
        <v>434</v>
      </c>
      <c r="B36" s="122" t="s">
        <v>435</v>
      </c>
      <c r="C36" s="122"/>
      <c r="D36" s="136" t="s">
        <v>315</v>
      </c>
      <c r="E36" s="136">
        <v>5</v>
      </c>
      <c r="F36" s="124"/>
      <c r="G36" s="125">
        <f>E36*F36</f>
        <v>0</v>
      </c>
      <c r="H36" s="127"/>
    </row>
    <row r="37" spans="1:8" ht="20.399999999999999">
      <c r="A37" s="121" t="s">
        <v>436</v>
      </c>
      <c r="B37" s="122" t="s">
        <v>437</v>
      </c>
      <c r="C37" s="122" t="s">
        <v>432</v>
      </c>
      <c r="D37" s="136" t="s">
        <v>315</v>
      </c>
      <c r="E37" s="136">
        <v>2</v>
      </c>
      <c r="F37" s="124"/>
      <c r="G37" s="125">
        <f>E37*F37</f>
        <v>0</v>
      </c>
      <c r="H37" s="127"/>
    </row>
    <row r="38" spans="1:8" ht="20.399999999999999">
      <c r="A38" s="121" t="s">
        <v>438</v>
      </c>
      <c r="B38" s="122" t="s">
        <v>439</v>
      </c>
      <c r="C38" s="122" t="s">
        <v>432</v>
      </c>
      <c r="D38" s="136" t="s">
        <v>315</v>
      </c>
      <c r="E38" s="136">
        <v>1</v>
      </c>
      <c r="F38" s="124"/>
      <c r="G38" s="125">
        <f t="shared" si="0"/>
        <v>0</v>
      </c>
      <c r="H38" s="127"/>
    </row>
    <row r="39" spans="1:8" ht="20.399999999999999">
      <c r="A39" s="121" t="s">
        <v>440</v>
      </c>
      <c r="B39" s="122" t="s">
        <v>441</v>
      </c>
      <c r="C39" s="122" t="s">
        <v>432</v>
      </c>
      <c r="D39" s="136" t="s">
        <v>315</v>
      </c>
      <c r="E39" s="136">
        <v>4</v>
      </c>
      <c r="F39" s="124"/>
      <c r="G39" s="125">
        <f>E39*F39</f>
        <v>0</v>
      </c>
      <c r="H39" s="127"/>
    </row>
    <row r="40" spans="1:8">
      <c r="A40" s="121" t="s">
        <v>442</v>
      </c>
      <c r="B40" s="122" t="s">
        <v>443</v>
      </c>
      <c r="C40" s="122"/>
      <c r="D40" s="136" t="s">
        <v>315</v>
      </c>
      <c r="E40" s="136">
        <v>20</v>
      </c>
      <c r="F40" s="124"/>
      <c r="G40" s="125">
        <f t="shared" si="0"/>
        <v>0</v>
      </c>
      <c r="H40" s="127"/>
    </row>
    <row r="41" spans="1:8" ht="20.399999999999999">
      <c r="A41" s="121" t="s">
        <v>444</v>
      </c>
      <c r="B41" s="122" t="s">
        <v>445</v>
      </c>
      <c r="C41" s="122" t="s">
        <v>446</v>
      </c>
      <c r="D41" s="136" t="s">
        <v>315</v>
      </c>
      <c r="E41" s="136">
        <v>10</v>
      </c>
      <c r="F41" s="124"/>
      <c r="G41" s="125">
        <f t="shared" si="0"/>
        <v>0</v>
      </c>
      <c r="H41" s="127"/>
    </row>
    <row r="42" spans="1:8" ht="20.399999999999999">
      <c r="A42" s="121" t="s">
        <v>447</v>
      </c>
      <c r="B42" s="122" t="s">
        <v>448</v>
      </c>
      <c r="C42" s="122"/>
      <c r="D42" s="136" t="s">
        <v>315</v>
      </c>
      <c r="E42" s="136">
        <v>1</v>
      </c>
      <c r="F42" s="124"/>
      <c r="G42" s="125">
        <f t="shared" si="0"/>
        <v>0</v>
      </c>
      <c r="H42" s="127"/>
    </row>
    <row r="43" spans="1:8" ht="81.599999999999994">
      <c r="A43" s="121" t="s">
        <v>449</v>
      </c>
      <c r="B43" s="122" t="s">
        <v>450</v>
      </c>
      <c r="C43" s="122"/>
      <c r="D43" s="136" t="s">
        <v>315</v>
      </c>
      <c r="E43" s="136">
        <v>2</v>
      </c>
      <c r="F43" s="124"/>
      <c r="G43" s="125">
        <f t="shared" si="0"/>
        <v>0</v>
      </c>
      <c r="H43" s="127"/>
    </row>
    <row r="44" spans="1:8" ht="20.399999999999999">
      <c r="A44" s="121" t="s">
        <v>451</v>
      </c>
      <c r="B44" s="122" t="s">
        <v>452</v>
      </c>
      <c r="C44" s="122" t="s">
        <v>432</v>
      </c>
      <c r="D44" s="136" t="s">
        <v>315</v>
      </c>
      <c r="E44" s="136">
        <v>7</v>
      </c>
      <c r="F44" s="124"/>
      <c r="G44" s="125">
        <f t="shared" si="0"/>
        <v>0</v>
      </c>
      <c r="H44" s="127"/>
    </row>
    <row r="45" spans="1:8" ht="20.399999999999999">
      <c r="A45" s="121" t="s">
        <v>453</v>
      </c>
      <c r="B45" s="122" t="s">
        <v>454</v>
      </c>
      <c r="C45" s="122" t="s">
        <v>432</v>
      </c>
      <c r="D45" s="136" t="s">
        <v>315</v>
      </c>
      <c r="E45" s="136" t="s">
        <v>39</v>
      </c>
      <c r="F45" s="124"/>
      <c r="G45" s="125">
        <f t="shared" si="0"/>
        <v>0</v>
      </c>
      <c r="H45" s="127"/>
    </row>
    <row r="46" spans="1:8" ht="30.6">
      <c r="A46" s="121" t="s">
        <v>455</v>
      </c>
      <c r="B46" s="122" t="s">
        <v>456</v>
      </c>
      <c r="C46" s="122" t="s">
        <v>432</v>
      </c>
      <c r="D46" s="136" t="s">
        <v>315</v>
      </c>
      <c r="E46" s="136">
        <v>2</v>
      </c>
      <c r="F46" s="124"/>
      <c r="G46" s="125">
        <f t="shared" si="0"/>
        <v>0</v>
      </c>
      <c r="H46" s="127"/>
    </row>
    <row r="47" spans="1:8" ht="20.399999999999999">
      <c r="A47" s="121" t="s">
        <v>457</v>
      </c>
      <c r="B47" s="122" t="s">
        <v>458</v>
      </c>
      <c r="C47" s="122" t="s">
        <v>459</v>
      </c>
      <c r="D47" s="136" t="s">
        <v>315</v>
      </c>
      <c r="E47" s="136" t="s">
        <v>33</v>
      </c>
      <c r="F47" s="124"/>
      <c r="G47" s="125">
        <f t="shared" si="0"/>
        <v>0</v>
      </c>
      <c r="H47" s="127"/>
    </row>
    <row r="48" spans="1:8" ht="20.399999999999999">
      <c r="A48" s="121" t="s">
        <v>460</v>
      </c>
      <c r="B48" s="122" t="s">
        <v>461</v>
      </c>
      <c r="C48" s="122" t="s">
        <v>462</v>
      </c>
      <c r="D48" s="136" t="s">
        <v>315</v>
      </c>
      <c r="E48" s="136" t="s">
        <v>33</v>
      </c>
      <c r="F48" s="124"/>
      <c r="G48" s="125">
        <f t="shared" si="0"/>
        <v>0</v>
      </c>
      <c r="H48" s="127"/>
    </row>
    <row r="49" spans="1:8" ht="20.399999999999999">
      <c r="A49" s="121" t="s">
        <v>463</v>
      </c>
      <c r="B49" s="122" t="s">
        <v>464</v>
      </c>
      <c r="C49" s="122"/>
      <c r="D49" s="136" t="s">
        <v>315</v>
      </c>
      <c r="E49" s="136">
        <v>14</v>
      </c>
      <c r="F49" s="124"/>
      <c r="G49" s="125">
        <f t="shared" si="0"/>
        <v>0</v>
      </c>
      <c r="H49" s="127"/>
    </row>
    <row r="50" spans="1:8" ht="20.399999999999999">
      <c r="A50" s="121" t="s">
        <v>465</v>
      </c>
      <c r="B50" s="122" t="s">
        <v>466</v>
      </c>
      <c r="C50" s="122"/>
      <c r="D50" s="136" t="s">
        <v>315</v>
      </c>
      <c r="E50" s="136">
        <v>14</v>
      </c>
      <c r="F50" s="124"/>
      <c r="G50" s="125">
        <f t="shared" si="0"/>
        <v>0</v>
      </c>
      <c r="H50" s="127"/>
    </row>
    <row r="51" spans="1:8" ht="20.399999999999999">
      <c r="A51" s="121" t="s">
        <v>467</v>
      </c>
      <c r="B51" s="122" t="s">
        <v>468</v>
      </c>
      <c r="C51" s="122"/>
      <c r="D51" s="136" t="s">
        <v>315</v>
      </c>
      <c r="E51" s="136">
        <v>11</v>
      </c>
      <c r="F51" s="124"/>
      <c r="G51" s="125">
        <f t="shared" si="0"/>
        <v>0</v>
      </c>
      <c r="H51" s="127"/>
    </row>
    <row r="52" spans="1:8" ht="20.399999999999999">
      <c r="A52" s="121" t="s">
        <v>469</v>
      </c>
      <c r="B52" s="122" t="s">
        <v>470</v>
      </c>
      <c r="C52" s="122"/>
      <c r="D52" s="136" t="s">
        <v>315</v>
      </c>
      <c r="E52" s="136">
        <v>11</v>
      </c>
      <c r="F52" s="124"/>
      <c r="G52" s="125">
        <f t="shared" si="0"/>
        <v>0</v>
      </c>
      <c r="H52" s="127"/>
    </row>
    <row r="53" spans="1:8" ht="20.399999999999999">
      <c r="A53" s="121" t="s">
        <v>471</v>
      </c>
      <c r="B53" s="122" t="s">
        <v>472</v>
      </c>
      <c r="C53" s="122"/>
      <c r="D53" s="136" t="s">
        <v>315</v>
      </c>
      <c r="E53" s="136">
        <v>11</v>
      </c>
      <c r="F53" s="124"/>
      <c r="G53" s="125">
        <f t="shared" si="0"/>
        <v>0</v>
      </c>
      <c r="H53" s="127"/>
    </row>
    <row r="54" spans="1:8">
      <c r="A54" s="121" t="s">
        <v>473</v>
      </c>
      <c r="B54" s="122" t="s">
        <v>474</v>
      </c>
      <c r="C54" s="122"/>
      <c r="D54" s="136" t="s">
        <v>315</v>
      </c>
      <c r="E54" s="136">
        <v>14</v>
      </c>
      <c r="F54" s="124"/>
      <c r="G54" s="125">
        <f t="shared" si="0"/>
        <v>0</v>
      </c>
      <c r="H54" s="127"/>
    </row>
    <row r="55" spans="1:8">
      <c r="A55" s="121" t="s">
        <v>475</v>
      </c>
      <c r="B55" s="122" t="s">
        <v>476</v>
      </c>
      <c r="C55" s="122" t="s">
        <v>477</v>
      </c>
      <c r="D55" s="136" t="s">
        <v>315</v>
      </c>
      <c r="E55" s="136">
        <v>2</v>
      </c>
      <c r="F55" s="124"/>
      <c r="G55" s="125">
        <f t="shared" si="0"/>
        <v>0</v>
      </c>
      <c r="H55" s="127"/>
    </row>
    <row r="56" spans="1:8">
      <c r="A56" s="121" t="s">
        <v>478</v>
      </c>
      <c r="B56" s="122" t="s">
        <v>479</v>
      </c>
      <c r="C56" s="122" t="s">
        <v>477</v>
      </c>
      <c r="D56" s="136" t="s">
        <v>315</v>
      </c>
      <c r="E56" s="136">
        <v>9</v>
      </c>
      <c r="F56" s="124"/>
      <c r="G56" s="125">
        <f t="shared" si="0"/>
        <v>0</v>
      </c>
      <c r="H56" s="127"/>
    </row>
    <row r="57" spans="1:8">
      <c r="A57" s="121" t="s">
        <v>480</v>
      </c>
      <c r="B57" s="122" t="s">
        <v>481</v>
      </c>
      <c r="C57" s="122" t="s">
        <v>477</v>
      </c>
      <c r="D57" s="136" t="s">
        <v>315</v>
      </c>
      <c r="E57" s="136">
        <v>7</v>
      </c>
      <c r="F57" s="124"/>
      <c r="G57" s="125">
        <f t="shared" si="0"/>
        <v>0</v>
      </c>
      <c r="H57" s="127"/>
    </row>
    <row r="58" spans="1:8" ht="20.399999999999999">
      <c r="A58" s="121" t="s">
        <v>482</v>
      </c>
      <c r="B58" s="122" t="s">
        <v>483</v>
      </c>
      <c r="C58" s="122" t="s">
        <v>477</v>
      </c>
      <c r="D58" s="136" t="s">
        <v>315</v>
      </c>
      <c r="E58" s="136">
        <v>7</v>
      </c>
      <c r="F58" s="124"/>
      <c r="G58" s="125">
        <f t="shared" si="0"/>
        <v>0</v>
      </c>
      <c r="H58" s="127"/>
    </row>
    <row r="59" spans="1:8">
      <c r="A59" s="121" t="s">
        <v>484</v>
      </c>
      <c r="B59" s="122" t="s">
        <v>485</v>
      </c>
      <c r="C59" s="122"/>
      <c r="D59" s="136" t="s">
        <v>315</v>
      </c>
      <c r="E59" s="136">
        <v>25</v>
      </c>
      <c r="F59" s="124"/>
      <c r="G59" s="125"/>
      <c r="H59" s="127"/>
    </row>
    <row r="60" spans="1:8">
      <c r="A60" s="121" t="s">
        <v>486</v>
      </c>
      <c r="B60" s="122" t="s">
        <v>487</v>
      </c>
      <c r="C60" s="122"/>
      <c r="D60" s="136" t="s">
        <v>315</v>
      </c>
      <c r="E60" s="136">
        <v>9</v>
      </c>
      <c r="F60" s="124"/>
      <c r="G60" s="125">
        <f t="shared" ref="G60:G102" si="1">E60*F60</f>
        <v>0</v>
      </c>
      <c r="H60" s="127"/>
    </row>
    <row r="61" spans="1:8">
      <c r="A61" s="121" t="s">
        <v>488</v>
      </c>
      <c r="B61" s="122" t="s">
        <v>489</v>
      </c>
      <c r="C61" s="122"/>
      <c r="D61" s="136" t="s">
        <v>315</v>
      </c>
      <c r="E61" s="136">
        <v>9</v>
      </c>
      <c r="F61" s="124"/>
      <c r="G61" s="125">
        <f t="shared" si="1"/>
        <v>0</v>
      </c>
      <c r="H61" s="127"/>
    </row>
    <row r="62" spans="1:8" ht="20.399999999999999">
      <c r="A62" s="121" t="s">
        <v>490</v>
      </c>
      <c r="B62" s="122" t="s">
        <v>491</v>
      </c>
      <c r="C62" s="122"/>
      <c r="D62" s="136" t="s">
        <v>408</v>
      </c>
      <c r="E62" s="136">
        <v>2</v>
      </c>
      <c r="F62" s="124"/>
      <c r="G62" s="125">
        <f t="shared" si="1"/>
        <v>0</v>
      </c>
      <c r="H62" s="137"/>
    </row>
    <row r="63" spans="1:8">
      <c r="A63" s="121" t="s">
        <v>492</v>
      </c>
      <c r="B63" s="122" t="s">
        <v>493</v>
      </c>
      <c r="C63" s="122"/>
      <c r="D63" s="136" t="s">
        <v>156</v>
      </c>
      <c r="E63" s="136" t="s">
        <v>438</v>
      </c>
      <c r="F63" s="124"/>
      <c r="G63" s="125">
        <f t="shared" si="1"/>
        <v>0</v>
      </c>
      <c r="H63" s="127"/>
    </row>
    <row r="64" spans="1:8" ht="20.399999999999999">
      <c r="A64" s="121" t="s">
        <v>494</v>
      </c>
      <c r="B64" s="122" t="s">
        <v>495</v>
      </c>
      <c r="C64" s="122"/>
      <c r="D64" s="136" t="s">
        <v>156</v>
      </c>
      <c r="E64" s="136" t="s">
        <v>46</v>
      </c>
      <c r="F64" s="124"/>
      <c r="G64" s="125">
        <f t="shared" si="1"/>
        <v>0</v>
      </c>
      <c r="H64" s="127"/>
    </row>
    <row r="65" spans="1:8">
      <c r="A65" s="121" t="s">
        <v>496</v>
      </c>
      <c r="B65" s="122" t="s">
        <v>497</v>
      </c>
      <c r="C65" s="122"/>
      <c r="D65" s="136" t="s">
        <v>156</v>
      </c>
      <c r="E65" s="136" t="s">
        <v>47</v>
      </c>
      <c r="F65" s="124"/>
      <c r="G65" s="125">
        <f t="shared" si="1"/>
        <v>0</v>
      </c>
      <c r="H65" s="127"/>
    </row>
    <row r="66" spans="1:8">
      <c r="A66" s="121" t="s">
        <v>498</v>
      </c>
      <c r="B66" s="122" t="s">
        <v>499</v>
      </c>
      <c r="C66" s="122"/>
      <c r="D66" s="136" t="s">
        <v>156</v>
      </c>
      <c r="E66" s="136" t="s">
        <v>47</v>
      </c>
      <c r="F66" s="124"/>
      <c r="G66" s="125">
        <f t="shared" si="1"/>
        <v>0</v>
      </c>
      <c r="H66" s="127"/>
    </row>
    <row r="67" spans="1:8" ht="20.399999999999999">
      <c r="A67" s="121" t="s">
        <v>500</v>
      </c>
      <c r="B67" s="122" t="s">
        <v>501</v>
      </c>
      <c r="C67" s="122"/>
      <c r="D67" s="136" t="s">
        <v>156</v>
      </c>
      <c r="E67" s="136" t="s">
        <v>438</v>
      </c>
      <c r="F67" s="124"/>
      <c r="G67" s="125">
        <f t="shared" si="1"/>
        <v>0</v>
      </c>
      <c r="H67" s="127"/>
    </row>
    <row r="68" spans="1:8" ht="20.399999999999999">
      <c r="A68" s="121" t="s">
        <v>502</v>
      </c>
      <c r="B68" s="122" t="s">
        <v>503</v>
      </c>
      <c r="C68" s="122"/>
      <c r="D68" s="136" t="s">
        <v>156</v>
      </c>
      <c r="E68" s="136" t="s">
        <v>438</v>
      </c>
      <c r="F68" s="124"/>
      <c r="G68" s="125">
        <f t="shared" si="1"/>
        <v>0</v>
      </c>
      <c r="H68" s="127"/>
    </row>
    <row r="69" spans="1:8" ht="25.8">
      <c r="A69" s="121" t="s">
        <v>504</v>
      </c>
      <c r="B69" s="122" t="s">
        <v>505</v>
      </c>
      <c r="C69" s="122"/>
      <c r="D69" s="136" t="s">
        <v>156</v>
      </c>
      <c r="E69" s="136">
        <v>100</v>
      </c>
      <c r="F69" s="124"/>
      <c r="G69" s="125">
        <f t="shared" si="1"/>
        <v>0</v>
      </c>
      <c r="H69" s="127"/>
    </row>
    <row r="70" spans="1:8">
      <c r="A70" s="121" t="s">
        <v>506</v>
      </c>
      <c r="B70" s="122" t="s">
        <v>507</v>
      </c>
      <c r="C70" s="122"/>
      <c r="D70" s="136" t="s">
        <v>408</v>
      </c>
      <c r="E70" s="136" t="s">
        <v>33</v>
      </c>
      <c r="F70" s="124"/>
      <c r="G70" s="125">
        <f t="shared" si="1"/>
        <v>0</v>
      </c>
      <c r="H70" s="127"/>
    </row>
    <row r="71" spans="1:8" ht="27.6">
      <c r="A71" s="121" t="s">
        <v>508</v>
      </c>
      <c r="B71" s="122" t="s">
        <v>509</v>
      </c>
      <c r="C71" s="122"/>
      <c r="D71" s="136" t="s">
        <v>408</v>
      </c>
      <c r="E71" s="136" t="s">
        <v>33</v>
      </c>
      <c r="F71" s="124"/>
      <c r="G71" s="125">
        <f t="shared" si="1"/>
        <v>0</v>
      </c>
      <c r="H71" s="127"/>
    </row>
    <row r="72" spans="1:8" ht="20.399999999999999">
      <c r="A72" s="121" t="s">
        <v>510</v>
      </c>
      <c r="B72" s="122" t="s">
        <v>511</v>
      </c>
      <c r="C72" s="122"/>
      <c r="D72" s="136" t="s">
        <v>408</v>
      </c>
      <c r="E72" s="136" t="s">
        <v>33</v>
      </c>
      <c r="F72" s="124"/>
      <c r="G72" s="125">
        <f t="shared" si="1"/>
        <v>0</v>
      </c>
      <c r="H72" s="127"/>
    </row>
    <row r="73" spans="1:8">
      <c r="A73" s="121" t="s">
        <v>512</v>
      </c>
      <c r="B73" s="122" t="s">
        <v>513</v>
      </c>
      <c r="C73" s="122"/>
      <c r="D73" s="136" t="s">
        <v>156</v>
      </c>
      <c r="E73" s="136" t="s">
        <v>47</v>
      </c>
      <c r="F73" s="124"/>
      <c r="G73" s="125">
        <f t="shared" si="1"/>
        <v>0</v>
      </c>
      <c r="H73" s="127"/>
    </row>
    <row r="74" spans="1:8" ht="20.399999999999999">
      <c r="A74" s="121" t="s">
        <v>514</v>
      </c>
      <c r="B74" s="122" t="s">
        <v>515</v>
      </c>
      <c r="C74" s="122"/>
      <c r="D74" s="136" t="s">
        <v>156</v>
      </c>
      <c r="E74" s="136" t="s">
        <v>46</v>
      </c>
      <c r="F74" s="124"/>
      <c r="G74" s="125">
        <f t="shared" si="1"/>
        <v>0</v>
      </c>
      <c r="H74" s="127"/>
    </row>
    <row r="75" spans="1:8" ht="20.399999999999999">
      <c r="A75" s="121" t="s">
        <v>516</v>
      </c>
      <c r="B75" s="122" t="s">
        <v>517</v>
      </c>
      <c r="C75" s="122"/>
      <c r="D75" s="136" t="s">
        <v>156</v>
      </c>
      <c r="E75" s="136">
        <v>300</v>
      </c>
      <c r="F75" s="124"/>
      <c r="G75" s="125">
        <f t="shared" si="1"/>
        <v>0</v>
      </c>
      <c r="H75" s="137"/>
    </row>
    <row r="76" spans="1:8" ht="20.399999999999999">
      <c r="A76" s="121" t="s">
        <v>518</v>
      </c>
      <c r="B76" s="122" t="s">
        <v>519</v>
      </c>
      <c r="C76" s="122"/>
      <c r="D76" s="136" t="s">
        <v>156</v>
      </c>
      <c r="E76" s="136">
        <v>480</v>
      </c>
      <c r="F76" s="124"/>
      <c r="G76" s="125">
        <f t="shared" si="1"/>
        <v>0</v>
      </c>
      <c r="H76" s="137"/>
    </row>
    <row r="77" spans="1:8" ht="20.399999999999999">
      <c r="A77" s="121" t="s">
        <v>520</v>
      </c>
      <c r="B77" s="122" t="s">
        <v>521</v>
      </c>
      <c r="C77" s="122"/>
      <c r="D77" s="136" t="s">
        <v>156</v>
      </c>
      <c r="E77" s="136">
        <v>90</v>
      </c>
      <c r="F77" s="124"/>
      <c r="G77" s="125">
        <f t="shared" si="1"/>
        <v>0</v>
      </c>
      <c r="H77" s="137"/>
    </row>
    <row r="78" spans="1:8" ht="20.399999999999999">
      <c r="A78" s="121" t="s">
        <v>522</v>
      </c>
      <c r="B78" s="122" t="s">
        <v>523</v>
      </c>
      <c r="C78" s="122"/>
      <c r="D78" s="136" t="s">
        <v>156</v>
      </c>
      <c r="E78" s="136">
        <v>90</v>
      </c>
      <c r="F78" s="124"/>
      <c r="G78" s="125">
        <f t="shared" si="1"/>
        <v>0</v>
      </c>
      <c r="H78" s="137"/>
    </row>
    <row r="79" spans="1:8" ht="20.399999999999999">
      <c r="A79" s="121" t="s">
        <v>524</v>
      </c>
      <c r="B79" s="122" t="s">
        <v>525</v>
      </c>
      <c r="C79" s="122"/>
      <c r="D79" s="136" t="s">
        <v>156</v>
      </c>
      <c r="E79" s="136">
        <v>30</v>
      </c>
      <c r="F79" s="124"/>
      <c r="G79" s="125">
        <f t="shared" si="1"/>
        <v>0</v>
      </c>
      <c r="H79" s="137"/>
    </row>
    <row r="80" spans="1:8" ht="20.399999999999999">
      <c r="A80" s="121" t="s">
        <v>526</v>
      </c>
      <c r="B80" s="122" t="s">
        <v>527</v>
      </c>
      <c r="C80" s="122"/>
      <c r="D80" s="136" t="s">
        <v>156</v>
      </c>
      <c r="E80" s="136">
        <v>70</v>
      </c>
      <c r="F80" s="124"/>
      <c r="G80" s="125">
        <f t="shared" si="1"/>
        <v>0</v>
      </c>
      <c r="H80" s="137"/>
    </row>
    <row r="81" spans="1:8" ht="20.399999999999999">
      <c r="A81" s="121" t="s">
        <v>528</v>
      </c>
      <c r="B81" s="122" t="s">
        <v>529</v>
      </c>
      <c r="C81" s="122"/>
      <c r="D81" s="136" t="s">
        <v>156</v>
      </c>
      <c r="E81" s="136">
        <v>400</v>
      </c>
      <c r="F81" s="124"/>
      <c r="G81" s="125">
        <f t="shared" si="1"/>
        <v>0</v>
      </c>
      <c r="H81" s="137"/>
    </row>
    <row r="82" spans="1:8" ht="20.399999999999999">
      <c r="A82" s="121" t="s">
        <v>530</v>
      </c>
      <c r="B82" s="122" t="s">
        <v>531</v>
      </c>
      <c r="C82" s="122"/>
      <c r="D82" s="136" t="s">
        <v>156</v>
      </c>
      <c r="E82" s="136">
        <v>100</v>
      </c>
      <c r="F82" s="124"/>
      <c r="G82" s="125">
        <f t="shared" si="1"/>
        <v>0</v>
      </c>
      <c r="H82" s="137"/>
    </row>
    <row r="83" spans="1:8">
      <c r="A83" s="121" t="s">
        <v>532</v>
      </c>
      <c r="B83" s="122" t="s">
        <v>533</v>
      </c>
      <c r="C83" s="122"/>
      <c r="D83" s="136" t="s">
        <v>315</v>
      </c>
      <c r="E83" s="136">
        <v>10</v>
      </c>
      <c r="F83" s="124"/>
      <c r="G83" s="125">
        <f t="shared" si="1"/>
        <v>0</v>
      </c>
      <c r="H83" s="127"/>
    </row>
    <row r="84" spans="1:8">
      <c r="A84" s="121" t="s">
        <v>534</v>
      </c>
      <c r="B84" s="122" t="s">
        <v>535</v>
      </c>
      <c r="C84" s="122"/>
      <c r="D84" s="136" t="s">
        <v>315</v>
      </c>
      <c r="E84" s="136">
        <v>20</v>
      </c>
      <c r="F84" s="124"/>
      <c r="G84" s="125">
        <f t="shared" si="1"/>
        <v>0</v>
      </c>
      <c r="H84" s="127"/>
    </row>
    <row r="85" spans="1:8">
      <c r="A85" s="121" t="s">
        <v>536</v>
      </c>
      <c r="B85" s="122" t="s">
        <v>537</v>
      </c>
      <c r="C85" s="122"/>
      <c r="D85" s="136" t="s">
        <v>315</v>
      </c>
      <c r="E85" s="136">
        <v>200</v>
      </c>
      <c r="F85" s="124"/>
      <c r="G85" s="125">
        <f t="shared" si="1"/>
        <v>0</v>
      </c>
      <c r="H85" s="127"/>
    </row>
    <row r="86" spans="1:8" ht="13.8">
      <c r="A86" s="121" t="s">
        <v>538</v>
      </c>
      <c r="B86" s="122" t="s">
        <v>539</v>
      </c>
      <c r="C86" s="122"/>
      <c r="D86" s="136" t="s">
        <v>408</v>
      </c>
      <c r="E86" s="136" t="s">
        <v>33</v>
      </c>
      <c r="F86" s="124"/>
      <c r="G86" s="125">
        <f t="shared" si="1"/>
        <v>0</v>
      </c>
      <c r="H86" s="137"/>
    </row>
    <row r="87" spans="1:8">
      <c r="A87" s="121" t="s">
        <v>540</v>
      </c>
      <c r="B87" s="122" t="s">
        <v>541</v>
      </c>
      <c r="C87" s="122"/>
      <c r="D87" s="136" t="s">
        <v>156</v>
      </c>
      <c r="E87" s="136">
        <v>70</v>
      </c>
      <c r="F87" s="124"/>
      <c r="G87" s="125">
        <f t="shared" si="1"/>
        <v>0</v>
      </c>
      <c r="H87" s="127"/>
    </row>
    <row r="88" spans="1:8" ht="13.8">
      <c r="A88" s="121" t="s">
        <v>542</v>
      </c>
      <c r="B88" s="122" t="s">
        <v>543</v>
      </c>
      <c r="C88" s="122"/>
      <c r="D88" s="136" t="s">
        <v>156</v>
      </c>
      <c r="E88" s="136">
        <v>200</v>
      </c>
      <c r="F88" s="124"/>
      <c r="G88" s="125">
        <f t="shared" si="1"/>
        <v>0</v>
      </c>
      <c r="H88" s="137"/>
    </row>
    <row r="89" spans="1:8" ht="13.8">
      <c r="A89" s="121" t="s">
        <v>544</v>
      </c>
      <c r="B89" s="122" t="s">
        <v>545</v>
      </c>
      <c r="C89" s="122"/>
      <c r="D89" s="136" t="s">
        <v>156</v>
      </c>
      <c r="E89" s="136">
        <v>500</v>
      </c>
      <c r="F89" s="124"/>
      <c r="G89" s="125">
        <f t="shared" si="1"/>
        <v>0</v>
      </c>
      <c r="H89" s="137"/>
    </row>
    <row r="90" spans="1:8" ht="13.8">
      <c r="A90" s="121" t="s">
        <v>546</v>
      </c>
      <c r="B90" s="122" t="s">
        <v>547</v>
      </c>
      <c r="C90" s="122"/>
      <c r="D90" s="136" t="s">
        <v>156</v>
      </c>
      <c r="E90" s="136">
        <v>570</v>
      </c>
      <c r="F90" s="124"/>
      <c r="G90" s="125">
        <f t="shared" si="1"/>
        <v>0</v>
      </c>
      <c r="H90" s="137"/>
    </row>
    <row r="91" spans="1:8" ht="20.399999999999999">
      <c r="A91" s="121" t="s">
        <v>548</v>
      </c>
      <c r="B91" s="122" t="s">
        <v>549</v>
      </c>
      <c r="C91" s="122"/>
      <c r="D91" s="136" t="s">
        <v>408</v>
      </c>
      <c r="E91" s="136" t="s">
        <v>33</v>
      </c>
      <c r="F91" s="124"/>
      <c r="G91" s="125">
        <f t="shared" si="1"/>
        <v>0</v>
      </c>
      <c r="H91" s="127"/>
    </row>
    <row r="92" spans="1:8" ht="20.399999999999999">
      <c r="A92" s="121" t="s">
        <v>550</v>
      </c>
      <c r="B92" s="122" t="s">
        <v>551</v>
      </c>
      <c r="C92" s="122"/>
      <c r="D92" s="136" t="s">
        <v>408</v>
      </c>
      <c r="E92" s="136" t="s">
        <v>33</v>
      </c>
      <c r="F92" s="124"/>
      <c r="G92" s="125">
        <f t="shared" si="1"/>
        <v>0</v>
      </c>
      <c r="H92" s="137"/>
    </row>
    <row r="93" spans="1:8" ht="13.8">
      <c r="A93" s="121" t="s">
        <v>552</v>
      </c>
      <c r="B93" s="122" t="s">
        <v>553</v>
      </c>
      <c r="C93" s="122"/>
      <c r="D93" s="136" t="s">
        <v>408</v>
      </c>
      <c r="E93" s="136" t="s">
        <v>33</v>
      </c>
      <c r="F93" s="124"/>
      <c r="G93" s="125">
        <f t="shared" si="1"/>
        <v>0</v>
      </c>
      <c r="H93" s="137"/>
    </row>
    <row r="94" spans="1:8" ht="20.399999999999999">
      <c r="A94" s="121" t="s">
        <v>554</v>
      </c>
      <c r="B94" s="122" t="s">
        <v>555</v>
      </c>
      <c r="C94" s="122"/>
      <c r="D94" s="136" t="s">
        <v>408</v>
      </c>
      <c r="E94" s="136" t="s">
        <v>33</v>
      </c>
      <c r="F94" s="124"/>
      <c r="G94" s="125">
        <f t="shared" si="1"/>
        <v>0</v>
      </c>
      <c r="H94" s="127"/>
    </row>
    <row r="95" spans="1:8" ht="20.399999999999999">
      <c r="A95" s="121" t="s">
        <v>556</v>
      </c>
      <c r="B95" s="122" t="s">
        <v>557</v>
      </c>
      <c r="C95" s="122"/>
      <c r="D95" s="136" t="s">
        <v>408</v>
      </c>
      <c r="E95" s="136" t="s">
        <v>33</v>
      </c>
      <c r="F95" s="124"/>
      <c r="G95" s="125">
        <f t="shared" si="1"/>
        <v>0</v>
      </c>
      <c r="H95" s="127"/>
    </row>
    <row r="96" spans="1:8" ht="20.399999999999999">
      <c r="A96" s="121" t="s">
        <v>558</v>
      </c>
      <c r="B96" s="122" t="s">
        <v>559</v>
      </c>
      <c r="C96" s="122"/>
      <c r="D96" s="136" t="s">
        <v>408</v>
      </c>
      <c r="E96" s="136" t="s">
        <v>33</v>
      </c>
      <c r="F96" s="124"/>
      <c r="G96" s="125">
        <f t="shared" si="1"/>
        <v>0</v>
      </c>
      <c r="H96" s="127"/>
    </row>
    <row r="97" spans="1:8" ht="20.399999999999999">
      <c r="A97" s="121" t="s">
        <v>560</v>
      </c>
      <c r="B97" s="122" t="s">
        <v>561</v>
      </c>
      <c r="C97" s="122"/>
      <c r="D97" s="136" t="s">
        <v>408</v>
      </c>
      <c r="E97" s="136" t="s">
        <v>33</v>
      </c>
      <c r="F97" s="124"/>
      <c r="G97" s="125">
        <f t="shared" si="1"/>
        <v>0</v>
      </c>
      <c r="H97" s="127"/>
    </row>
    <row r="98" spans="1:8" ht="20.399999999999999">
      <c r="A98" s="121" t="s">
        <v>562</v>
      </c>
      <c r="B98" s="122" t="s">
        <v>563</v>
      </c>
      <c r="C98" s="122"/>
      <c r="D98" s="136" t="s">
        <v>408</v>
      </c>
      <c r="E98" s="136" t="s">
        <v>33</v>
      </c>
      <c r="F98" s="124"/>
      <c r="G98" s="125">
        <f t="shared" si="1"/>
        <v>0</v>
      </c>
      <c r="H98" s="127"/>
    </row>
    <row r="99" spans="1:8" ht="20.399999999999999">
      <c r="A99" s="121" t="s">
        <v>564</v>
      </c>
      <c r="B99" s="122" t="s">
        <v>565</v>
      </c>
      <c r="C99" s="122"/>
      <c r="D99" s="136" t="s">
        <v>408</v>
      </c>
      <c r="E99" s="136" t="s">
        <v>33</v>
      </c>
      <c r="F99" s="124"/>
      <c r="G99" s="125">
        <f t="shared" si="1"/>
        <v>0</v>
      </c>
      <c r="H99" s="127"/>
    </row>
    <row r="100" spans="1:8">
      <c r="A100" s="121" t="s">
        <v>566</v>
      </c>
      <c r="B100" s="122" t="s">
        <v>567</v>
      </c>
      <c r="C100" s="122"/>
      <c r="D100" s="136" t="s">
        <v>408</v>
      </c>
      <c r="E100" s="136" t="s">
        <v>33</v>
      </c>
      <c r="F100" s="124"/>
      <c r="G100" s="125">
        <f t="shared" si="1"/>
        <v>0</v>
      </c>
      <c r="H100" s="127"/>
    </row>
    <row r="101" spans="1:8" ht="20.399999999999999">
      <c r="A101" s="121" t="s">
        <v>568</v>
      </c>
      <c r="B101" s="122" t="s">
        <v>569</v>
      </c>
      <c r="C101" s="122"/>
      <c r="D101" s="136" t="s">
        <v>408</v>
      </c>
      <c r="E101" s="136">
        <v>2</v>
      </c>
      <c r="F101" s="124"/>
      <c r="G101" s="125">
        <f t="shared" si="1"/>
        <v>0</v>
      </c>
      <c r="H101" s="137"/>
    </row>
    <row r="102" spans="1:8" ht="30.6">
      <c r="A102" s="121" t="s">
        <v>570</v>
      </c>
      <c r="B102" s="122" t="s">
        <v>571</v>
      </c>
      <c r="C102" s="122"/>
      <c r="D102" s="136" t="s">
        <v>408</v>
      </c>
      <c r="E102" s="136" t="s">
        <v>33</v>
      </c>
      <c r="F102" s="124"/>
      <c r="G102" s="125">
        <f t="shared" si="1"/>
        <v>0</v>
      </c>
      <c r="H102" s="137"/>
    </row>
    <row r="103" spans="1:8" ht="13.8">
      <c r="A103" s="128" t="s">
        <v>413</v>
      </c>
      <c r="B103" s="129"/>
      <c r="C103" s="129"/>
      <c r="D103" s="123"/>
      <c r="E103" s="129"/>
      <c r="F103" s="129"/>
      <c r="G103" s="130">
        <f>SUM(G18:G102)</f>
        <v>0</v>
      </c>
      <c r="H103" s="131"/>
    </row>
    <row r="104" spans="1:8">
      <c r="A104" s="132"/>
      <c r="B104" s="133"/>
      <c r="C104" s="133"/>
      <c r="D104" s="133"/>
      <c r="E104" s="133"/>
      <c r="F104" s="133"/>
      <c r="G104" s="134"/>
      <c r="H104" s="135"/>
    </row>
    <row r="105" spans="1:8">
      <c r="A105" s="486" t="s">
        <v>572</v>
      </c>
      <c r="B105" s="485"/>
      <c r="C105" s="485"/>
      <c r="D105" s="485"/>
      <c r="E105" s="485"/>
      <c r="F105" s="485"/>
      <c r="G105" s="487"/>
      <c r="H105" s="120"/>
    </row>
    <row r="106" spans="1:8">
      <c r="A106" s="121" t="s">
        <v>573</v>
      </c>
      <c r="B106" s="122" t="s">
        <v>574</v>
      </c>
      <c r="C106" s="122"/>
      <c r="D106" s="123" t="s">
        <v>156</v>
      </c>
      <c r="E106" s="123">
        <v>50</v>
      </c>
      <c r="F106" s="138"/>
      <c r="G106" s="138">
        <f t="shared" ref="G106:G114" si="2">E106*F106</f>
        <v>0</v>
      </c>
      <c r="H106" s="127"/>
    </row>
    <row r="107" spans="1:8" ht="20.399999999999999">
      <c r="A107" s="121" t="s">
        <v>575</v>
      </c>
      <c r="B107" s="122" t="s">
        <v>576</v>
      </c>
      <c r="C107" s="122"/>
      <c r="D107" s="123" t="s">
        <v>156</v>
      </c>
      <c r="E107" s="123">
        <v>10</v>
      </c>
      <c r="F107" s="124"/>
      <c r="G107" s="125">
        <f t="shared" si="2"/>
        <v>0</v>
      </c>
      <c r="H107" s="127"/>
    </row>
    <row r="108" spans="1:8" ht="20.399999999999999">
      <c r="A108" s="121" t="s">
        <v>577</v>
      </c>
      <c r="B108" s="122" t="s">
        <v>578</v>
      </c>
      <c r="C108" s="122"/>
      <c r="D108" s="123" t="s">
        <v>156</v>
      </c>
      <c r="E108" s="123">
        <v>50</v>
      </c>
      <c r="F108" s="124"/>
      <c r="G108" s="125">
        <f t="shared" si="2"/>
        <v>0</v>
      </c>
      <c r="H108" s="127"/>
    </row>
    <row r="109" spans="1:8">
      <c r="A109" s="121" t="s">
        <v>579</v>
      </c>
      <c r="B109" s="122" t="s">
        <v>580</v>
      </c>
      <c r="C109" s="122"/>
      <c r="D109" s="123" t="s">
        <v>156</v>
      </c>
      <c r="E109" s="123">
        <v>50</v>
      </c>
      <c r="F109" s="124"/>
      <c r="G109" s="125">
        <f>E109*F109</f>
        <v>0</v>
      </c>
      <c r="H109" s="127"/>
    </row>
    <row r="110" spans="1:8">
      <c r="A110" s="121" t="s">
        <v>581</v>
      </c>
      <c r="B110" s="122" t="s">
        <v>582</v>
      </c>
      <c r="C110" s="122"/>
      <c r="D110" s="123" t="s">
        <v>156</v>
      </c>
      <c r="E110" s="123">
        <v>50</v>
      </c>
      <c r="F110" s="124"/>
      <c r="G110" s="125">
        <f>E110*F110</f>
        <v>0</v>
      </c>
      <c r="H110" s="127"/>
    </row>
    <row r="111" spans="1:8">
      <c r="A111" s="121" t="s">
        <v>583</v>
      </c>
      <c r="B111" s="122" t="s">
        <v>584</v>
      </c>
      <c r="C111" s="122"/>
      <c r="D111" s="123" t="s">
        <v>315</v>
      </c>
      <c r="E111" s="123">
        <v>4</v>
      </c>
      <c r="F111" s="124"/>
      <c r="G111" s="125">
        <f t="shared" si="2"/>
        <v>0</v>
      </c>
      <c r="H111" s="127"/>
    </row>
    <row r="112" spans="1:8">
      <c r="A112" s="121" t="s">
        <v>585</v>
      </c>
      <c r="B112" s="122" t="s">
        <v>586</v>
      </c>
      <c r="C112" s="122"/>
      <c r="D112" s="123" t="s">
        <v>315</v>
      </c>
      <c r="E112" s="123">
        <v>1</v>
      </c>
      <c r="F112" s="124"/>
      <c r="G112" s="125">
        <f t="shared" si="2"/>
        <v>0</v>
      </c>
      <c r="H112" s="127"/>
    </row>
    <row r="113" spans="1:8" ht="20.399999999999999">
      <c r="A113" s="121" t="s">
        <v>587</v>
      </c>
      <c r="B113" s="122" t="s">
        <v>588</v>
      </c>
      <c r="C113" s="122"/>
      <c r="D113" s="123" t="s">
        <v>315</v>
      </c>
      <c r="E113" s="123">
        <v>10</v>
      </c>
      <c r="F113" s="124"/>
      <c r="G113" s="125">
        <f t="shared" si="2"/>
        <v>0</v>
      </c>
      <c r="H113" s="127"/>
    </row>
    <row r="114" spans="1:8">
      <c r="A114" s="121" t="s">
        <v>589</v>
      </c>
      <c r="B114" s="122" t="s">
        <v>590</v>
      </c>
      <c r="C114" s="122"/>
      <c r="D114" s="123" t="s">
        <v>315</v>
      </c>
      <c r="E114" s="123">
        <v>3</v>
      </c>
      <c r="F114" s="124"/>
      <c r="G114" s="125">
        <f t="shared" si="2"/>
        <v>0</v>
      </c>
      <c r="H114" s="127"/>
    </row>
    <row r="115" spans="1:8">
      <c r="A115" s="121" t="s">
        <v>591</v>
      </c>
      <c r="B115" s="122" t="s">
        <v>592</v>
      </c>
      <c r="C115" s="122"/>
      <c r="D115" s="123" t="s">
        <v>408</v>
      </c>
      <c r="E115" s="123">
        <v>1</v>
      </c>
      <c r="F115" s="124"/>
      <c r="G115" s="125">
        <f>E115*F115</f>
        <v>0</v>
      </c>
      <c r="H115" s="127"/>
    </row>
    <row r="116" spans="1:8">
      <c r="A116" s="121" t="s">
        <v>593</v>
      </c>
      <c r="B116" s="122" t="s">
        <v>594</v>
      </c>
      <c r="C116" s="122"/>
      <c r="D116" s="123" t="s">
        <v>408</v>
      </c>
      <c r="E116" s="123">
        <v>1</v>
      </c>
      <c r="F116" s="124"/>
      <c r="G116" s="125">
        <f>+F116*E116</f>
        <v>0</v>
      </c>
      <c r="H116" s="127"/>
    </row>
    <row r="117" spans="1:8">
      <c r="A117" s="121" t="s">
        <v>595</v>
      </c>
      <c r="B117" s="122" t="s">
        <v>596</v>
      </c>
      <c r="C117" s="122"/>
      <c r="D117" s="123" t="s">
        <v>408</v>
      </c>
      <c r="E117" s="123">
        <v>1</v>
      </c>
      <c r="F117" s="124"/>
      <c r="G117" s="125">
        <f>E117*F117</f>
        <v>0</v>
      </c>
      <c r="H117" s="127"/>
    </row>
    <row r="118" spans="1:8" ht="20.399999999999999">
      <c r="A118" s="121" t="s">
        <v>597</v>
      </c>
      <c r="B118" s="122" t="s">
        <v>598</v>
      </c>
      <c r="C118" s="122"/>
      <c r="D118" s="123" t="s">
        <v>408</v>
      </c>
      <c r="E118" s="123">
        <v>1</v>
      </c>
      <c r="F118" s="124"/>
      <c r="G118" s="125">
        <f>E118*F118</f>
        <v>0</v>
      </c>
      <c r="H118" s="127"/>
    </row>
    <row r="119" spans="1:8">
      <c r="A119" s="121" t="s">
        <v>599</v>
      </c>
      <c r="B119" s="122" t="s">
        <v>600</v>
      </c>
      <c r="C119" s="122"/>
      <c r="D119" s="123" t="s">
        <v>315</v>
      </c>
      <c r="E119" s="123">
        <v>5</v>
      </c>
      <c r="F119" s="124"/>
      <c r="G119" s="125">
        <f>E119*F119</f>
        <v>0</v>
      </c>
      <c r="H119" s="127"/>
    </row>
    <row r="120" spans="1:8" ht="20.399999999999999">
      <c r="A120" s="121" t="s">
        <v>601</v>
      </c>
      <c r="B120" s="122" t="s">
        <v>602</v>
      </c>
      <c r="C120" s="122"/>
      <c r="D120" s="123" t="s">
        <v>408</v>
      </c>
      <c r="E120" s="123">
        <v>1</v>
      </c>
      <c r="F120" s="124"/>
      <c r="G120" s="125">
        <f>E120*F120</f>
        <v>0</v>
      </c>
      <c r="H120" s="127"/>
    </row>
    <row r="121" spans="1:8" ht="13.8">
      <c r="A121" s="128" t="s">
        <v>413</v>
      </c>
      <c r="B121" s="129"/>
      <c r="C121" s="129"/>
      <c r="D121" s="123"/>
      <c r="E121" s="129"/>
      <c r="F121" s="129"/>
      <c r="G121" s="130">
        <f>SUM(G106:G120)</f>
        <v>0</v>
      </c>
      <c r="H121" s="131"/>
    </row>
    <row r="122" spans="1:8">
      <c r="A122" s="132"/>
      <c r="B122" s="133"/>
      <c r="C122" s="133"/>
      <c r="D122" s="133"/>
      <c r="E122" s="133"/>
      <c r="F122" s="133"/>
      <c r="G122" s="134"/>
      <c r="H122" s="135"/>
    </row>
    <row r="123" spans="1:8" ht="13.8">
      <c r="A123" s="486" t="s">
        <v>603</v>
      </c>
      <c r="B123" s="485"/>
      <c r="C123" s="485"/>
      <c r="D123" s="485"/>
      <c r="E123" s="485"/>
      <c r="F123" s="485"/>
      <c r="G123" s="485"/>
      <c r="H123" s="131"/>
    </row>
    <row r="124" spans="1:8">
      <c r="A124" s="121" t="s">
        <v>604</v>
      </c>
      <c r="B124" s="122" t="s">
        <v>605</v>
      </c>
      <c r="C124" s="122"/>
      <c r="D124" s="123" t="s">
        <v>412</v>
      </c>
      <c r="E124" s="123">
        <v>1</v>
      </c>
      <c r="F124" s="124"/>
      <c r="G124" s="125">
        <f>E124*F124</f>
        <v>0</v>
      </c>
      <c r="H124" s="127"/>
    </row>
    <row r="125" spans="1:8">
      <c r="A125" s="121" t="s">
        <v>606</v>
      </c>
      <c r="B125" s="122" t="s">
        <v>607</v>
      </c>
      <c r="C125" s="122"/>
      <c r="D125" s="123" t="s">
        <v>408</v>
      </c>
      <c r="E125" s="123" t="s">
        <v>33</v>
      </c>
      <c r="F125" s="124"/>
      <c r="G125" s="125">
        <f>E125*F125</f>
        <v>0</v>
      </c>
      <c r="H125" s="127"/>
    </row>
    <row r="126" spans="1:8">
      <c r="A126" s="121" t="s">
        <v>608</v>
      </c>
      <c r="B126" s="122" t="s">
        <v>609</v>
      </c>
      <c r="C126" s="122"/>
      <c r="D126" s="123" t="s">
        <v>408</v>
      </c>
      <c r="E126" s="123">
        <v>1</v>
      </c>
      <c r="F126" s="124"/>
      <c r="G126" s="125">
        <f>+F126*E126</f>
        <v>0</v>
      </c>
      <c r="H126" s="127"/>
    </row>
    <row r="127" spans="1:8">
      <c r="A127" s="121" t="s">
        <v>610</v>
      </c>
      <c r="B127" s="122" t="s">
        <v>611</v>
      </c>
      <c r="C127" s="122"/>
      <c r="D127" s="123" t="s">
        <v>408</v>
      </c>
      <c r="E127" s="123">
        <v>1</v>
      </c>
      <c r="F127" s="124"/>
      <c r="G127" s="125">
        <f>+F127*E127</f>
        <v>0</v>
      </c>
      <c r="H127" s="127"/>
    </row>
    <row r="128" spans="1:8">
      <c r="A128" s="121" t="s">
        <v>612</v>
      </c>
      <c r="B128" s="122" t="s">
        <v>613</v>
      </c>
      <c r="C128" s="122"/>
      <c r="D128" s="123" t="s">
        <v>408</v>
      </c>
      <c r="E128" s="123" t="s">
        <v>33</v>
      </c>
      <c r="F128" s="124"/>
      <c r="G128" s="125">
        <f>E128*F128</f>
        <v>0</v>
      </c>
      <c r="H128" s="127"/>
    </row>
    <row r="129" spans="1:8" ht="20.399999999999999">
      <c r="A129" s="121" t="s">
        <v>614</v>
      </c>
      <c r="B129" s="122" t="s">
        <v>615</v>
      </c>
      <c r="C129" s="122"/>
      <c r="D129" s="123" t="s">
        <v>408</v>
      </c>
      <c r="E129" s="123" t="s">
        <v>33</v>
      </c>
      <c r="F129" s="124"/>
      <c r="G129" s="125">
        <f>E129*F129</f>
        <v>0</v>
      </c>
      <c r="H129" s="127"/>
    </row>
    <row r="130" spans="1:8" ht="30.6">
      <c r="A130" s="121" t="s">
        <v>616</v>
      </c>
      <c r="B130" s="122" t="s">
        <v>617</v>
      </c>
      <c r="C130" s="122"/>
      <c r="D130" s="123" t="s">
        <v>408</v>
      </c>
      <c r="E130" s="123" t="s">
        <v>33</v>
      </c>
      <c r="F130" s="124"/>
      <c r="G130" s="125">
        <f>E130*F130</f>
        <v>0</v>
      </c>
      <c r="H130" s="127"/>
    </row>
    <row r="131" spans="1:8">
      <c r="A131" s="121" t="s">
        <v>618</v>
      </c>
      <c r="B131" s="122" t="s">
        <v>619</v>
      </c>
      <c r="C131" s="122"/>
      <c r="D131" s="123" t="s">
        <v>408</v>
      </c>
      <c r="E131" s="123">
        <v>1</v>
      </c>
      <c r="F131" s="124"/>
      <c r="G131" s="125">
        <f>+F131*E131</f>
        <v>0</v>
      </c>
      <c r="H131" s="127"/>
    </row>
    <row r="132" spans="1:8" ht="20.399999999999999">
      <c r="A132" s="121" t="s">
        <v>620</v>
      </c>
      <c r="B132" s="122" t="s">
        <v>621</v>
      </c>
      <c r="C132" s="122"/>
      <c r="D132" s="123" t="s">
        <v>408</v>
      </c>
      <c r="E132" s="123" t="s">
        <v>33</v>
      </c>
      <c r="F132" s="124"/>
      <c r="G132" s="125">
        <f>E132*F132</f>
        <v>0</v>
      </c>
      <c r="H132" s="127"/>
    </row>
    <row r="133" spans="1:8">
      <c r="A133" s="121" t="s">
        <v>622</v>
      </c>
      <c r="B133" s="122" t="s">
        <v>623</v>
      </c>
      <c r="C133" s="122"/>
      <c r="D133" s="123" t="s">
        <v>408</v>
      </c>
      <c r="E133" s="123" t="s">
        <v>33</v>
      </c>
      <c r="F133" s="124"/>
      <c r="G133" s="125">
        <f>E133*F133</f>
        <v>0</v>
      </c>
      <c r="H133" s="127"/>
    </row>
    <row r="134" spans="1:8">
      <c r="A134" s="121" t="s">
        <v>624</v>
      </c>
      <c r="B134" s="122" t="s">
        <v>594</v>
      </c>
      <c r="C134" s="122"/>
      <c r="D134" s="123" t="s">
        <v>408</v>
      </c>
      <c r="E134" s="123">
        <v>1</v>
      </c>
      <c r="F134" s="124"/>
      <c r="G134" s="125">
        <f>+F134*E134</f>
        <v>0</v>
      </c>
      <c r="H134" s="127"/>
    </row>
    <row r="135" spans="1:8">
      <c r="A135" s="121" t="s">
        <v>625</v>
      </c>
      <c r="B135" s="122" t="s">
        <v>596</v>
      </c>
      <c r="C135" s="122"/>
      <c r="D135" s="123" t="s">
        <v>408</v>
      </c>
      <c r="E135" s="123">
        <v>1</v>
      </c>
      <c r="F135" s="124"/>
      <c r="G135" s="125">
        <f>E135*F135</f>
        <v>0</v>
      </c>
      <c r="H135" s="127"/>
    </row>
    <row r="136" spans="1:8">
      <c r="A136" s="121" t="s">
        <v>626</v>
      </c>
      <c r="B136" s="122" t="s">
        <v>627</v>
      </c>
      <c r="C136" s="122"/>
      <c r="D136" s="123" t="s">
        <v>408</v>
      </c>
      <c r="E136" s="123" t="s">
        <v>33</v>
      </c>
      <c r="F136" s="124"/>
      <c r="G136" s="125">
        <f>E136*F136</f>
        <v>0</v>
      </c>
      <c r="H136" s="127"/>
    </row>
    <row r="137" spans="1:8" ht="13.8">
      <c r="A137" s="128" t="s">
        <v>413</v>
      </c>
      <c r="B137" s="129"/>
      <c r="C137" s="129"/>
      <c r="D137" s="123"/>
      <c r="E137" s="129"/>
      <c r="F137" s="129"/>
      <c r="G137" s="130">
        <f>SUM(G124:G136)</f>
        <v>0</v>
      </c>
      <c r="H137" s="131"/>
    </row>
    <row r="138" spans="1:8" ht="13.8">
      <c r="A138" s="128"/>
      <c r="B138" s="129" t="s">
        <v>628</v>
      </c>
      <c r="C138" s="129"/>
      <c r="D138" s="123"/>
      <c r="E138" s="129"/>
      <c r="F138" s="129"/>
      <c r="G138" s="130">
        <f>G15+G103+G121+G137</f>
        <v>0</v>
      </c>
      <c r="H138" s="131"/>
    </row>
  </sheetData>
  <mergeCells count="5">
    <mergeCell ref="D7:F7"/>
    <mergeCell ref="A10:G10"/>
    <mergeCell ref="A17:G17"/>
    <mergeCell ref="A105:G105"/>
    <mergeCell ref="A123:G123"/>
  </mergeCells>
  <pageMargins left="0.7" right="0.7" top="0.78740157499999996" bottom="0.78740157499999996" header="0.3" footer="0.3"/>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6"/>
  <sheetViews>
    <sheetView showGridLines="0" view="pageBreakPreview" zoomScale="115" zoomScaleNormal="100" zoomScaleSheetLayoutView="115" workbookViewId="0">
      <selection activeCell="H21" sqref="H21"/>
    </sheetView>
  </sheetViews>
  <sheetFormatPr defaultColWidth="10.42578125" defaultRowHeight="12" customHeight="1"/>
  <cols>
    <col min="1" max="1" width="7.42578125" style="101" customWidth="1"/>
    <col min="2" max="2" width="8" style="102" customWidth="1"/>
    <col min="3" max="3" width="12.140625" style="102" customWidth="1"/>
    <col min="4" max="4" width="46.7109375" style="102" customWidth="1"/>
    <col min="5" max="5" width="5.42578125" style="102" customWidth="1"/>
    <col min="6" max="6" width="11.140625" style="103" customWidth="1"/>
    <col min="7" max="7" width="13.28515625" style="104" customWidth="1"/>
    <col min="8" max="8" width="17.7109375" style="104" customWidth="1"/>
    <col min="9" max="16384" width="10.42578125" style="2"/>
  </cols>
  <sheetData>
    <row r="1" spans="1:8" ht="27.75" customHeight="1">
      <c r="A1" s="481" t="s">
        <v>69</v>
      </c>
      <c r="B1" s="481"/>
      <c r="C1" s="481"/>
      <c r="D1" s="481"/>
      <c r="E1" s="481"/>
      <c r="F1" s="481"/>
      <c r="G1" s="481"/>
      <c r="H1" s="481"/>
    </row>
    <row r="2" spans="1:8" ht="12.75" customHeight="1">
      <c r="A2" s="57" t="s">
        <v>70</v>
      </c>
      <c r="B2" s="57"/>
      <c r="C2" s="57"/>
      <c r="D2" s="57"/>
      <c r="E2" s="57"/>
      <c r="F2" s="57"/>
      <c r="G2" s="57"/>
      <c r="H2" s="57"/>
    </row>
    <row r="3" spans="1:8" ht="12.75" customHeight="1">
      <c r="A3" s="57" t="s">
        <v>630</v>
      </c>
      <c r="B3" s="57"/>
      <c r="C3" s="57"/>
      <c r="D3" s="57"/>
      <c r="E3" s="57"/>
      <c r="F3" s="57"/>
      <c r="G3" s="57"/>
      <c r="H3" s="57"/>
    </row>
    <row r="4" spans="1:8" ht="13.5" customHeight="1">
      <c r="A4" s="58"/>
      <c r="B4" s="57"/>
      <c r="C4" s="58"/>
      <c r="D4" s="57"/>
      <c r="E4" s="57"/>
      <c r="F4" s="57"/>
      <c r="G4" s="57"/>
      <c r="H4" s="57"/>
    </row>
    <row r="5" spans="1:8" ht="6.75" customHeight="1">
      <c r="A5" s="59"/>
      <c r="B5" s="60"/>
      <c r="C5" s="60"/>
      <c r="D5" s="60"/>
      <c r="E5" s="60"/>
      <c r="F5" s="61"/>
      <c r="G5" s="62"/>
      <c r="H5" s="62"/>
    </row>
    <row r="6" spans="1:8" ht="12.75" customHeight="1">
      <c r="A6" s="63" t="s">
        <v>71</v>
      </c>
      <c r="B6" s="63"/>
      <c r="C6" s="63"/>
      <c r="D6" s="63"/>
      <c r="E6" s="63"/>
      <c r="F6" s="63"/>
      <c r="G6" s="63"/>
      <c r="H6" s="63"/>
    </row>
    <row r="7" spans="1:8" ht="12.75" customHeight="1">
      <c r="A7" s="63" t="s">
        <v>72</v>
      </c>
      <c r="B7" s="63"/>
      <c r="C7" s="63"/>
      <c r="D7" s="63"/>
      <c r="E7" s="63"/>
      <c r="F7" s="63"/>
      <c r="G7" s="63" t="s">
        <v>73</v>
      </c>
      <c r="H7" s="63"/>
    </row>
    <row r="8" spans="1:8" ht="12.75" customHeight="1">
      <c r="A8" s="63" t="s">
        <v>74</v>
      </c>
      <c r="B8" s="64"/>
      <c r="C8" s="64"/>
      <c r="D8" s="64"/>
      <c r="E8" s="64"/>
      <c r="F8" s="65"/>
      <c r="G8" s="63" t="s">
        <v>75</v>
      </c>
      <c r="H8" s="66"/>
    </row>
    <row r="9" spans="1:8" ht="6" customHeight="1">
      <c r="A9" s="67"/>
      <c r="B9" s="67"/>
      <c r="C9" s="67"/>
      <c r="D9" s="67"/>
      <c r="E9" s="67"/>
      <c r="F9" s="67"/>
      <c r="G9" s="67"/>
      <c r="H9" s="67"/>
    </row>
    <row r="10" spans="1:8" ht="25.5" customHeight="1">
      <c r="A10" s="68" t="s">
        <v>76</v>
      </c>
      <c r="B10" s="68" t="s">
        <v>77</v>
      </c>
      <c r="C10" s="68" t="s">
        <v>78</v>
      </c>
      <c r="D10" s="68" t="s">
        <v>79</v>
      </c>
      <c r="E10" s="68" t="s">
        <v>80</v>
      </c>
      <c r="F10" s="68" t="s">
        <v>81</v>
      </c>
      <c r="G10" s="68" t="s">
        <v>82</v>
      </c>
      <c r="H10" s="68" t="s">
        <v>83</v>
      </c>
    </row>
    <row r="11" spans="1:8" ht="12.75" hidden="1" customHeight="1">
      <c r="A11" s="68" t="s">
        <v>33</v>
      </c>
      <c r="B11" s="68" t="s">
        <v>39</v>
      </c>
      <c r="C11" s="68" t="s">
        <v>44</v>
      </c>
      <c r="D11" s="68" t="s">
        <v>49</v>
      </c>
      <c r="E11" s="68" t="s">
        <v>53</v>
      </c>
      <c r="F11" s="68" t="s">
        <v>55</v>
      </c>
      <c r="G11" s="68" t="s">
        <v>57</v>
      </c>
      <c r="H11" s="68" t="s">
        <v>36</v>
      </c>
    </row>
    <row r="12" spans="1:8" ht="4.5" customHeight="1">
      <c r="A12" s="67"/>
      <c r="B12" s="67"/>
      <c r="C12" s="67"/>
      <c r="D12" s="67"/>
      <c r="E12" s="67"/>
      <c r="F12" s="67"/>
      <c r="G12" s="67"/>
      <c r="H12" s="518"/>
    </row>
    <row r="13" spans="1:8" ht="30.75" customHeight="1">
      <c r="A13" s="69"/>
      <c r="B13" s="70"/>
      <c r="C13" s="70" t="s">
        <v>34</v>
      </c>
      <c r="D13" s="70" t="s">
        <v>84</v>
      </c>
      <c r="E13" s="70"/>
      <c r="F13" s="71"/>
      <c r="G13" s="72"/>
      <c r="H13" s="519">
        <f>H14+H87+H187+H206+H217+H222+H274+H290+H306</f>
        <v>0</v>
      </c>
    </row>
    <row r="14" spans="1:8" ht="28.5" customHeight="1">
      <c r="A14" s="73"/>
      <c r="B14" s="74"/>
      <c r="C14" s="74" t="s">
        <v>33</v>
      </c>
      <c r="D14" s="74" t="s">
        <v>85</v>
      </c>
      <c r="E14" s="74"/>
      <c r="F14" s="75"/>
      <c r="G14" s="76"/>
      <c r="H14" s="520">
        <f>SUM(H15:H86)</f>
        <v>0</v>
      </c>
    </row>
    <row r="15" spans="1:8" ht="24" customHeight="1">
      <c r="A15" s="77">
        <v>1</v>
      </c>
      <c r="B15" s="78" t="s">
        <v>86</v>
      </c>
      <c r="C15" s="78" t="s">
        <v>87</v>
      </c>
      <c r="D15" s="78" t="s">
        <v>88</v>
      </c>
      <c r="E15" s="78" t="s">
        <v>89</v>
      </c>
      <c r="F15" s="79">
        <v>2.2999999999999998</v>
      </c>
      <c r="G15" s="80"/>
      <c r="H15" s="521">
        <f>G15*F15</f>
        <v>0</v>
      </c>
    </row>
    <row r="16" spans="1:8" ht="13.5" customHeight="1">
      <c r="A16" s="81"/>
      <c r="B16" s="82"/>
      <c r="C16" s="82"/>
      <c r="D16" s="82" t="s">
        <v>631</v>
      </c>
      <c r="E16" s="82"/>
      <c r="F16" s="83">
        <v>2.2999999999999998</v>
      </c>
      <c r="G16" s="84"/>
      <c r="H16" s="522"/>
    </row>
    <row r="17" spans="1:8" ht="13.5" customHeight="1">
      <c r="A17" s="85"/>
      <c r="B17" s="86"/>
      <c r="C17" s="86"/>
      <c r="D17" s="86" t="s">
        <v>98</v>
      </c>
      <c r="E17" s="86"/>
      <c r="F17" s="87">
        <v>2.2999999999999998</v>
      </c>
      <c r="G17" s="88"/>
      <c r="H17" s="523"/>
    </row>
    <row r="18" spans="1:8" ht="24" customHeight="1">
      <c r="A18" s="77">
        <v>2</v>
      </c>
      <c r="B18" s="78" t="s">
        <v>86</v>
      </c>
      <c r="C18" s="78" t="s">
        <v>87</v>
      </c>
      <c r="D18" s="78" t="s">
        <v>88</v>
      </c>
      <c r="E18" s="78" t="s">
        <v>89</v>
      </c>
      <c r="F18" s="79">
        <v>625</v>
      </c>
      <c r="G18" s="80"/>
      <c r="H18" s="521">
        <f>G18*F18</f>
        <v>0</v>
      </c>
    </row>
    <row r="19" spans="1:8" ht="13.5" customHeight="1">
      <c r="A19" s="81"/>
      <c r="B19" s="82"/>
      <c r="C19" s="82"/>
      <c r="D19" s="82" t="s">
        <v>632</v>
      </c>
      <c r="E19" s="82"/>
      <c r="F19" s="83">
        <v>625</v>
      </c>
      <c r="G19" s="84"/>
      <c r="H19" s="522"/>
    </row>
    <row r="20" spans="1:8" ht="13.5" customHeight="1">
      <c r="A20" s="85"/>
      <c r="B20" s="86"/>
      <c r="C20" s="86"/>
      <c r="D20" s="86" t="s">
        <v>98</v>
      </c>
      <c r="E20" s="86"/>
      <c r="F20" s="87">
        <v>625</v>
      </c>
      <c r="G20" s="88"/>
      <c r="H20" s="523"/>
    </row>
    <row r="21" spans="1:8" ht="24" customHeight="1">
      <c r="A21" s="77">
        <v>3</v>
      </c>
      <c r="B21" s="78" t="s">
        <v>86</v>
      </c>
      <c r="C21" s="78" t="s">
        <v>87</v>
      </c>
      <c r="D21" s="78" t="s">
        <v>88</v>
      </c>
      <c r="E21" s="78" t="s">
        <v>89</v>
      </c>
      <c r="F21" s="79">
        <v>625</v>
      </c>
      <c r="G21" s="80"/>
      <c r="H21" s="521">
        <f>G21*F21</f>
        <v>0</v>
      </c>
    </row>
    <row r="22" spans="1:8" ht="13.5" customHeight="1">
      <c r="A22" s="81"/>
      <c r="B22" s="82"/>
      <c r="C22" s="82"/>
      <c r="D22" s="82" t="s">
        <v>633</v>
      </c>
      <c r="E22" s="82"/>
      <c r="F22" s="83">
        <v>625</v>
      </c>
      <c r="G22" s="84"/>
      <c r="H22" s="521"/>
    </row>
    <row r="23" spans="1:8" ht="13.5" customHeight="1">
      <c r="A23" s="85"/>
      <c r="B23" s="86"/>
      <c r="C23" s="86"/>
      <c r="D23" s="86" t="s">
        <v>98</v>
      </c>
      <c r="E23" s="86"/>
      <c r="F23" s="87">
        <v>625</v>
      </c>
      <c r="G23" s="88"/>
      <c r="H23" s="523"/>
    </row>
    <row r="24" spans="1:8" ht="13.5" customHeight="1">
      <c r="A24" s="77">
        <v>4</v>
      </c>
      <c r="B24" s="78" t="s">
        <v>86</v>
      </c>
      <c r="C24" s="78" t="s">
        <v>634</v>
      </c>
      <c r="D24" s="78" t="s">
        <v>635</v>
      </c>
      <c r="E24" s="78" t="s">
        <v>89</v>
      </c>
      <c r="F24" s="79">
        <v>625</v>
      </c>
      <c r="G24" s="80"/>
      <c r="H24" s="521">
        <f>G24*F24</f>
        <v>0</v>
      </c>
    </row>
    <row r="25" spans="1:8" ht="24" customHeight="1">
      <c r="A25" s="77">
        <v>5</v>
      </c>
      <c r="B25" s="78" t="s">
        <v>86</v>
      </c>
      <c r="C25" s="78" t="s">
        <v>636</v>
      </c>
      <c r="D25" s="78" t="s">
        <v>637</v>
      </c>
      <c r="E25" s="78" t="s">
        <v>156</v>
      </c>
      <c r="F25" s="79">
        <v>3</v>
      </c>
      <c r="G25" s="80"/>
      <c r="H25" s="521">
        <f>G25*F25</f>
        <v>0</v>
      </c>
    </row>
    <row r="26" spans="1:8" ht="24" customHeight="1">
      <c r="A26" s="77">
        <v>6</v>
      </c>
      <c r="B26" s="78" t="s">
        <v>86</v>
      </c>
      <c r="C26" s="78" t="s">
        <v>638</v>
      </c>
      <c r="D26" s="78" t="s">
        <v>639</v>
      </c>
      <c r="E26" s="78" t="s">
        <v>156</v>
      </c>
      <c r="F26" s="79">
        <v>3</v>
      </c>
      <c r="G26" s="80"/>
      <c r="H26" s="521">
        <f>G26*F26</f>
        <v>0</v>
      </c>
    </row>
    <row r="27" spans="1:8" ht="24" customHeight="1">
      <c r="A27" s="77">
        <v>7</v>
      </c>
      <c r="B27" s="78" t="s">
        <v>86</v>
      </c>
      <c r="C27" s="78" t="s">
        <v>640</v>
      </c>
      <c r="D27" s="78" t="s">
        <v>641</v>
      </c>
      <c r="E27" s="78" t="s">
        <v>156</v>
      </c>
      <c r="F27" s="79">
        <v>3</v>
      </c>
      <c r="G27" s="80"/>
      <c r="H27" s="521">
        <f>G27*F27</f>
        <v>0</v>
      </c>
    </row>
    <row r="28" spans="1:8" ht="24" customHeight="1">
      <c r="A28" s="77">
        <v>8</v>
      </c>
      <c r="B28" s="78" t="s">
        <v>86</v>
      </c>
      <c r="C28" s="78" t="s">
        <v>642</v>
      </c>
      <c r="D28" s="78" t="s">
        <v>643</v>
      </c>
      <c r="E28" s="78" t="s">
        <v>92</v>
      </c>
      <c r="F28" s="79">
        <v>425.125</v>
      </c>
      <c r="G28" s="80"/>
      <c r="H28" s="521">
        <f>G28*F28</f>
        <v>0</v>
      </c>
    </row>
    <row r="29" spans="1:8" ht="13.5" customHeight="1">
      <c r="A29" s="81"/>
      <c r="B29" s="82"/>
      <c r="C29" s="82"/>
      <c r="D29" s="82" t="s">
        <v>644</v>
      </c>
      <c r="E29" s="82"/>
      <c r="F29" s="83">
        <v>392</v>
      </c>
      <c r="G29" s="84"/>
      <c r="H29" s="522"/>
    </row>
    <row r="30" spans="1:8" ht="13.5" customHeight="1">
      <c r="A30" s="81"/>
      <c r="B30" s="82"/>
      <c r="C30" s="82"/>
      <c r="D30" s="82" t="s">
        <v>645</v>
      </c>
      <c r="E30" s="82"/>
      <c r="F30" s="83">
        <v>3.375</v>
      </c>
      <c r="G30" s="84"/>
      <c r="H30" s="522"/>
    </row>
    <row r="31" spans="1:8" ht="13.5" customHeight="1">
      <c r="A31" s="81"/>
      <c r="B31" s="82"/>
      <c r="C31" s="82"/>
      <c r="D31" s="82" t="s">
        <v>646</v>
      </c>
      <c r="E31" s="82"/>
      <c r="F31" s="83">
        <v>29.75</v>
      </c>
      <c r="G31" s="84"/>
      <c r="H31" s="522"/>
    </row>
    <row r="32" spans="1:8" ht="13.5" customHeight="1">
      <c r="A32" s="85"/>
      <c r="B32" s="86"/>
      <c r="C32" s="86"/>
      <c r="D32" s="86" t="s">
        <v>98</v>
      </c>
      <c r="E32" s="86"/>
      <c r="F32" s="87">
        <v>425.125</v>
      </c>
      <c r="G32" s="88"/>
      <c r="H32" s="523"/>
    </row>
    <row r="33" spans="1:8" ht="24" customHeight="1">
      <c r="A33" s="77">
        <v>9</v>
      </c>
      <c r="B33" s="78" t="s">
        <v>86</v>
      </c>
      <c r="C33" s="78" t="s">
        <v>647</v>
      </c>
      <c r="D33" s="78" t="s">
        <v>648</v>
      </c>
      <c r="E33" s="78" t="s">
        <v>92</v>
      </c>
      <c r="F33" s="79">
        <v>17.324999999999999</v>
      </c>
      <c r="G33" s="80"/>
      <c r="H33" s="521">
        <f>G33*F33</f>
        <v>0</v>
      </c>
    </row>
    <row r="34" spans="1:8" ht="13.5" customHeight="1">
      <c r="A34" s="81"/>
      <c r="B34" s="82"/>
      <c r="C34" s="82"/>
      <c r="D34" s="82" t="s">
        <v>649</v>
      </c>
      <c r="E34" s="82"/>
      <c r="F34" s="83">
        <v>17.324999999999999</v>
      </c>
      <c r="G34" s="84"/>
      <c r="H34" s="522"/>
    </row>
    <row r="35" spans="1:8" ht="13.5" customHeight="1">
      <c r="A35" s="85"/>
      <c r="B35" s="86"/>
      <c r="C35" s="86"/>
      <c r="D35" s="86" t="s">
        <v>98</v>
      </c>
      <c r="E35" s="86"/>
      <c r="F35" s="87">
        <v>17.324999999999999</v>
      </c>
      <c r="G35" s="88"/>
      <c r="H35" s="523"/>
    </row>
    <row r="36" spans="1:8" ht="24" customHeight="1">
      <c r="A36" s="77">
        <v>10</v>
      </c>
      <c r="B36" s="78" t="s">
        <v>86</v>
      </c>
      <c r="C36" s="78" t="s">
        <v>650</v>
      </c>
      <c r="D36" s="78" t="s">
        <v>651</v>
      </c>
      <c r="E36" s="78" t="s">
        <v>92</v>
      </c>
      <c r="F36" s="79">
        <v>688.5</v>
      </c>
      <c r="G36" s="80"/>
      <c r="H36" s="521">
        <f>G36*F36</f>
        <v>0</v>
      </c>
    </row>
    <row r="37" spans="1:8" ht="13.5" customHeight="1">
      <c r="A37" s="81"/>
      <c r="B37" s="82"/>
      <c r="C37" s="82"/>
      <c r="D37" s="82" t="s">
        <v>652</v>
      </c>
      <c r="E37" s="82"/>
      <c r="F37" s="83">
        <v>688.5</v>
      </c>
      <c r="G37" s="84"/>
      <c r="H37" s="522"/>
    </row>
    <row r="38" spans="1:8" ht="13.5" customHeight="1">
      <c r="A38" s="85"/>
      <c r="B38" s="86"/>
      <c r="C38" s="86"/>
      <c r="D38" s="86" t="s">
        <v>98</v>
      </c>
      <c r="E38" s="86"/>
      <c r="F38" s="87">
        <v>688.5</v>
      </c>
      <c r="G38" s="88"/>
      <c r="H38" s="523"/>
    </row>
    <row r="39" spans="1:8" ht="24" customHeight="1">
      <c r="A39" s="77">
        <v>11</v>
      </c>
      <c r="B39" s="78" t="s">
        <v>86</v>
      </c>
      <c r="C39" s="78" t="s">
        <v>653</v>
      </c>
      <c r="D39" s="78" t="s">
        <v>654</v>
      </c>
      <c r="E39" s="78" t="s">
        <v>92</v>
      </c>
      <c r="F39" s="79">
        <v>688.5</v>
      </c>
      <c r="G39" s="80"/>
      <c r="H39" s="521">
        <f>G39*F39</f>
        <v>0</v>
      </c>
    </row>
    <row r="40" spans="1:8" ht="24" customHeight="1">
      <c r="A40" s="77">
        <v>12</v>
      </c>
      <c r="B40" s="78" t="s">
        <v>86</v>
      </c>
      <c r="C40" s="78" t="s">
        <v>655</v>
      </c>
      <c r="D40" s="78" t="s">
        <v>656</v>
      </c>
      <c r="E40" s="78" t="s">
        <v>92</v>
      </c>
      <c r="F40" s="79">
        <v>5.12</v>
      </c>
      <c r="G40" s="80"/>
      <c r="H40" s="521">
        <f>G40*F40</f>
        <v>0</v>
      </c>
    </row>
    <row r="41" spans="1:8" ht="13.5" customHeight="1">
      <c r="A41" s="81"/>
      <c r="B41" s="82"/>
      <c r="C41" s="82"/>
      <c r="D41" s="82" t="s">
        <v>657</v>
      </c>
      <c r="E41" s="82"/>
      <c r="F41" s="83">
        <v>5.12</v>
      </c>
      <c r="G41" s="84"/>
      <c r="H41" s="522"/>
    </row>
    <row r="42" spans="1:8" ht="13.5" customHeight="1">
      <c r="A42" s="85"/>
      <c r="B42" s="86"/>
      <c r="C42" s="86"/>
      <c r="D42" s="86" t="s">
        <v>98</v>
      </c>
      <c r="E42" s="86"/>
      <c r="F42" s="87">
        <v>5.12</v>
      </c>
      <c r="G42" s="88"/>
      <c r="H42" s="523"/>
    </row>
    <row r="43" spans="1:8" ht="24" customHeight="1">
      <c r="A43" s="77">
        <v>13</v>
      </c>
      <c r="B43" s="78" t="s">
        <v>86</v>
      </c>
      <c r="C43" s="78" t="s">
        <v>655</v>
      </c>
      <c r="D43" s="78" t="s">
        <v>656</v>
      </c>
      <c r="E43" s="78" t="s">
        <v>92</v>
      </c>
      <c r="F43" s="79">
        <v>35.567999999999998</v>
      </c>
      <c r="G43" s="80"/>
      <c r="H43" s="521">
        <f>G43*F43</f>
        <v>0</v>
      </c>
    </row>
    <row r="44" spans="1:8" ht="13.5" customHeight="1">
      <c r="A44" s="81"/>
      <c r="B44" s="82"/>
      <c r="C44" s="82"/>
      <c r="D44" s="82" t="s">
        <v>658</v>
      </c>
      <c r="E44" s="82"/>
      <c r="F44" s="83">
        <v>35.567999999999998</v>
      </c>
      <c r="G44" s="84"/>
      <c r="H44" s="522"/>
    </row>
    <row r="45" spans="1:8" ht="13.5" customHeight="1">
      <c r="A45" s="85"/>
      <c r="B45" s="86"/>
      <c r="C45" s="86"/>
      <c r="D45" s="86" t="s">
        <v>98</v>
      </c>
      <c r="E45" s="86"/>
      <c r="F45" s="87">
        <v>35.567999999999998</v>
      </c>
      <c r="G45" s="88"/>
      <c r="H45" s="523"/>
    </row>
    <row r="46" spans="1:8" ht="24" customHeight="1">
      <c r="A46" s="77">
        <v>14</v>
      </c>
      <c r="B46" s="78" t="s">
        <v>86</v>
      </c>
      <c r="C46" s="78" t="s">
        <v>99</v>
      </c>
      <c r="D46" s="78" t="s">
        <v>100</v>
      </c>
      <c r="E46" s="78" t="s">
        <v>92</v>
      </c>
      <c r="F46" s="79">
        <v>9.75</v>
      </c>
      <c r="G46" s="80"/>
      <c r="H46" s="521">
        <f>G46*F46</f>
        <v>0</v>
      </c>
    </row>
    <row r="47" spans="1:8" ht="13.5" customHeight="1">
      <c r="A47" s="81"/>
      <c r="B47" s="82"/>
      <c r="C47" s="82"/>
      <c r="D47" s="82" t="s">
        <v>659</v>
      </c>
      <c r="E47" s="82"/>
      <c r="F47" s="83">
        <v>9.75</v>
      </c>
      <c r="G47" s="84"/>
      <c r="H47" s="522"/>
    </row>
    <row r="48" spans="1:8" ht="13.5" customHeight="1">
      <c r="A48" s="85"/>
      <c r="B48" s="86"/>
      <c r="C48" s="86"/>
      <c r="D48" s="86" t="s">
        <v>98</v>
      </c>
      <c r="E48" s="86"/>
      <c r="F48" s="87">
        <v>9.75</v>
      </c>
      <c r="G48" s="88"/>
      <c r="H48" s="523"/>
    </row>
    <row r="49" spans="1:8" ht="24" customHeight="1">
      <c r="A49" s="77">
        <v>15</v>
      </c>
      <c r="B49" s="78" t="s">
        <v>86</v>
      </c>
      <c r="C49" s="78" t="s">
        <v>660</v>
      </c>
      <c r="D49" s="78" t="s">
        <v>661</v>
      </c>
      <c r="E49" s="78" t="s">
        <v>92</v>
      </c>
      <c r="F49" s="79">
        <v>2.88</v>
      </c>
      <c r="G49" s="80"/>
      <c r="H49" s="521">
        <f>G49*F49</f>
        <v>0</v>
      </c>
    </row>
    <row r="50" spans="1:8" ht="13.5" customHeight="1">
      <c r="A50" s="81"/>
      <c r="B50" s="82"/>
      <c r="C50" s="82"/>
      <c r="D50" s="82" t="s">
        <v>662</v>
      </c>
      <c r="E50" s="82"/>
      <c r="F50" s="83">
        <v>2.88</v>
      </c>
      <c r="G50" s="84"/>
      <c r="H50" s="522"/>
    </row>
    <row r="51" spans="1:8" ht="13.5" customHeight="1">
      <c r="A51" s="85"/>
      <c r="B51" s="86"/>
      <c r="C51" s="86"/>
      <c r="D51" s="86" t="s">
        <v>98</v>
      </c>
      <c r="E51" s="86"/>
      <c r="F51" s="87">
        <v>2.88</v>
      </c>
      <c r="G51" s="88"/>
      <c r="H51" s="523"/>
    </row>
    <row r="52" spans="1:8" ht="24" customHeight="1">
      <c r="A52" s="77">
        <v>16</v>
      </c>
      <c r="B52" s="78" t="s">
        <v>86</v>
      </c>
      <c r="C52" s="78" t="s">
        <v>663</v>
      </c>
      <c r="D52" s="78" t="s">
        <v>664</v>
      </c>
      <c r="E52" s="78" t="s">
        <v>92</v>
      </c>
      <c r="F52" s="79">
        <v>2.88</v>
      </c>
      <c r="G52" s="80"/>
      <c r="H52" s="521">
        <f>G52*F52</f>
        <v>0</v>
      </c>
    </row>
    <row r="53" spans="1:8" ht="13.5" customHeight="1">
      <c r="A53" s="77">
        <v>17</v>
      </c>
      <c r="B53" s="78" t="s">
        <v>86</v>
      </c>
      <c r="C53" s="78" t="s">
        <v>665</v>
      </c>
      <c r="D53" s="78" t="s">
        <v>666</v>
      </c>
      <c r="E53" s="78" t="s">
        <v>89</v>
      </c>
      <c r="F53" s="79">
        <v>32.5</v>
      </c>
      <c r="G53" s="80"/>
      <c r="H53" s="521">
        <f>G53*F53</f>
        <v>0</v>
      </c>
    </row>
    <row r="54" spans="1:8" ht="13.5" customHeight="1">
      <c r="A54" s="81"/>
      <c r="B54" s="82"/>
      <c r="C54" s="82"/>
      <c r="D54" s="82" t="s">
        <v>667</v>
      </c>
      <c r="E54" s="82"/>
      <c r="F54" s="83">
        <v>32.5</v>
      </c>
      <c r="G54" s="84"/>
      <c r="H54" s="522"/>
    </row>
    <row r="55" spans="1:8" ht="13.5" customHeight="1">
      <c r="A55" s="85"/>
      <c r="B55" s="86"/>
      <c r="C55" s="86"/>
      <c r="D55" s="86" t="s">
        <v>98</v>
      </c>
      <c r="E55" s="86"/>
      <c r="F55" s="87">
        <v>32.5</v>
      </c>
      <c r="G55" s="88"/>
      <c r="H55" s="523"/>
    </row>
    <row r="56" spans="1:8" ht="24" customHeight="1">
      <c r="A56" s="77">
        <v>18</v>
      </c>
      <c r="B56" s="78" t="s">
        <v>86</v>
      </c>
      <c r="C56" s="78" t="s">
        <v>668</v>
      </c>
      <c r="D56" s="78" t="s">
        <v>669</v>
      </c>
      <c r="E56" s="78" t="s">
        <v>89</v>
      </c>
      <c r="F56" s="79">
        <v>32.5</v>
      </c>
      <c r="G56" s="80"/>
      <c r="H56" s="521">
        <f>G56*F56</f>
        <v>0</v>
      </c>
    </row>
    <row r="57" spans="1:8" ht="13.5" customHeight="1">
      <c r="A57" s="89">
        <v>19</v>
      </c>
      <c r="B57" s="90" t="s">
        <v>196</v>
      </c>
      <c r="C57" s="90" t="s">
        <v>670</v>
      </c>
      <c r="D57" s="90" t="s">
        <v>671</v>
      </c>
      <c r="E57" s="90" t="s">
        <v>142</v>
      </c>
      <c r="F57" s="91">
        <v>6</v>
      </c>
      <c r="G57" s="92"/>
      <c r="H57" s="524">
        <f>G57*F57</f>
        <v>0</v>
      </c>
    </row>
    <row r="58" spans="1:8" ht="13.5" customHeight="1">
      <c r="A58" s="81"/>
      <c r="B58" s="82"/>
      <c r="C58" s="82"/>
      <c r="D58" s="82" t="s">
        <v>672</v>
      </c>
      <c r="E58" s="82"/>
      <c r="F58" s="83">
        <v>6</v>
      </c>
      <c r="G58" s="84"/>
      <c r="H58" s="522"/>
    </row>
    <row r="59" spans="1:8" ht="13.5" customHeight="1">
      <c r="A59" s="85"/>
      <c r="B59" s="86"/>
      <c r="C59" s="86"/>
      <c r="D59" s="86" t="s">
        <v>98</v>
      </c>
      <c r="E59" s="86"/>
      <c r="F59" s="87">
        <v>6</v>
      </c>
      <c r="G59" s="88"/>
      <c r="H59" s="523"/>
    </row>
    <row r="60" spans="1:8" ht="24" customHeight="1">
      <c r="A60" s="77">
        <v>20</v>
      </c>
      <c r="B60" s="78" t="s">
        <v>86</v>
      </c>
      <c r="C60" s="78" t="s">
        <v>673</v>
      </c>
      <c r="D60" s="78" t="s">
        <v>674</v>
      </c>
      <c r="E60" s="78" t="s">
        <v>92</v>
      </c>
      <c r="F60" s="79">
        <v>688.5</v>
      </c>
      <c r="G60" s="80"/>
      <c r="H60" s="521">
        <f t="shared" ref="H60:H66" si="0">G60*F60</f>
        <v>0</v>
      </c>
    </row>
    <row r="61" spans="1:8" ht="13.5" customHeight="1">
      <c r="A61" s="77">
        <v>21</v>
      </c>
      <c r="B61" s="78" t="s">
        <v>86</v>
      </c>
      <c r="C61" s="78" t="s">
        <v>102</v>
      </c>
      <c r="D61" s="78" t="s">
        <v>103</v>
      </c>
      <c r="E61" s="78" t="s">
        <v>92</v>
      </c>
      <c r="F61" s="79">
        <v>425</v>
      </c>
      <c r="G61" s="80"/>
      <c r="H61" s="521">
        <f t="shared" si="0"/>
        <v>0</v>
      </c>
    </row>
    <row r="62" spans="1:8" ht="13.5" customHeight="1">
      <c r="A62" s="77">
        <v>22</v>
      </c>
      <c r="B62" s="78" t="s">
        <v>86</v>
      </c>
      <c r="C62" s="78" t="s">
        <v>675</v>
      </c>
      <c r="D62" s="78" t="s">
        <v>676</v>
      </c>
      <c r="E62" s="78" t="s">
        <v>92</v>
      </c>
      <c r="F62" s="79">
        <v>688.5</v>
      </c>
      <c r="G62" s="80"/>
      <c r="H62" s="521">
        <f t="shared" si="0"/>
        <v>0</v>
      </c>
    </row>
    <row r="63" spans="1:8" ht="24" customHeight="1">
      <c r="A63" s="77">
        <v>23</v>
      </c>
      <c r="B63" s="78" t="s">
        <v>86</v>
      </c>
      <c r="C63" s="78" t="s">
        <v>104</v>
      </c>
      <c r="D63" s="78" t="s">
        <v>105</v>
      </c>
      <c r="E63" s="78" t="s">
        <v>92</v>
      </c>
      <c r="F63" s="79">
        <v>688.5</v>
      </c>
      <c r="G63" s="80"/>
      <c r="H63" s="521">
        <f t="shared" si="0"/>
        <v>0</v>
      </c>
    </row>
    <row r="64" spans="1:8" ht="24" customHeight="1">
      <c r="A64" s="77">
        <v>24</v>
      </c>
      <c r="B64" s="78" t="s">
        <v>86</v>
      </c>
      <c r="C64" s="78" t="s">
        <v>677</v>
      </c>
      <c r="D64" s="78" t="s">
        <v>678</v>
      </c>
      <c r="E64" s="78" t="s">
        <v>92</v>
      </c>
      <c r="F64" s="79">
        <v>105</v>
      </c>
      <c r="G64" s="80"/>
      <c r="H64" s="521">
        <f t="shared" si="0"/>
        <v>0</v>
      </c>
    </row>
    <row r="65" spans="1:8" ht="24" customHeight="1">
      <c r="A65" s="77">
        <v>25</v>
      </c>
      <c r="B65" s="78" t="s">
        <v>86</v>
      </c>
      <c r="C65" s="78" t="s">
        <v>679</v>
      </c>
      <c r="D65" s="78" t="s">
        <v>680</v>
      </c>
      <c r="E65" s="78" t="s">
        <v>92</v>
      </c>
      <c r="F65" s="79">
        <v>688.5</v>
      </c>
      <c r="G65" s="80"/>
      <c r="H65" s="521">
        <f t="shared" si="0"/>
        <v>0</v>
      </c>
    </row>
    <row r="66" spans="1:8" ht="24" customHeight="1">
      <c r="A66" s="77">
        <v>26</v>
      </c>
      <c r="B66" s="78" t="s">
        <v>86</v>
      </c>
      <c r="C66" s="78" t="s">
        <v>111</v>
      </c>
      <c r="D66" s="78" t="s">
        <v>112</v>
      </c>
      <c r="E66" s="78" t="s">
        <v>92</v>
      </c>
      <c r="F66" s="79">
        <v>318.60000000000002</v>
      </c>
      <c r="G66" s="80"/>
      <c r="H66" s="521">
        <f t="shared" si="0"/>
        <v>0</v>
      </c>
    </row>
    <row r="67" spans="1:8" ht="13.5" customHeight="1">
      <c r="A67" s="81"/>
      <c r="B67" s="82"/>
      <c r="C67" s="82"/>
      <c r="D67" s="82" t="s">
        <v>681</v>
      </c>
      <c r="E67" s="82"/>
      <c r="F67" s="83">
        <v>318.60000000000002</v>
      </c>
      <c r="G67" s="84"/>
      <c r="H67" s="522"/>
    </row>
    <row r="68" spans="1:8" ht="13.5" customHeight="1">
      <c r="A68" s="85"/>
      <c r="B68" s="86"/>
      <c r="C68" s="86"/>
      <c r="D68" s="86" t="s">
        <v>98</v>
      </c>
      <c r="E68" s="86"/>
      <c r="F68" s="87">
        <v>318.60000000000002</v>
      </c>
      <c r="G68" s="88"/>
      <c r="H68" s="523"/>
    </row>
    <row r="69" spans="1:8" ht="24" customHeight="1">
      <c r="A69" s="77">
        <v>27</v>
      </c>
      <c r="B69" s="78" t="s">
        <v>86</v>
      </c>
      <c r="C69" s="78" t="s">
        <v>111</v>
      </c>
      <c r="D69" s="78" t="s">
        <v>112</v>
      </c>
      <c r="E69" s="78" t="s">
        <v>92</v>
      </c>
      <c r="F69" s="79">
        <v>105.78</v>
      </c>
      <c r="G69" s="80"/>
      <c r="H69" s="521">
        <f>G69*F69</f>
        <v>0</v>
      </c>
    </row>
    <row r="70" spans="1:8" ht="24" customHeight="1">
      <c r="A70" s="81"/>
      <c r="B70" s="82"/>
      <c r="C70" s="82"/>
      <c r="D70" s="82" t="s">
        <v>682</v>
      </c>
      <c r="E70" s="82"/>
      <c r="F70" s="83">
        <v>83.52</v>
      </c>
      <c r="G70" s="84"/>
      <c r="H70" s="522"/>
    </row>
    <row r="71" spans="1:8" ht="13.5" customHeight="1">
      <c r="A71" s="81"/>
      <c r="B71" s="82"/>
      <c r="C71" s="82"/>
      <c r="D71" s="82" t="s">
        <v>683</v>
      </c>
      <c r="E71" s="82"/>
      <c r="F71" s="83">
        <v>22.26</v>
      </c>
      <c r="G71" s="84"/>
      <c r="H71" s="522"/>
    </row>
    <row r="72" spans="1:8" ht="13.5" customHeight="1">
      <c r="A72" s="85"/>
      <c r="B72" s="86"/>
      <c r="C72" s="86"/>
      <c r="D72" s="86" t="s">
        <v>98</v>
      </c>
      <c r="E72" s="86"/>
      <c r="F72" s="87">
        <v>105.78</v>
      </c>
      <c r="G72" s="88"/>
      <c r="H72" s="523"/>
    </row>
    <row r="73" spans="1:8" ht="24" customHeight="1">
      <c r="A73" s="77">
        <v>28</v>
      </c>
      <c r="B73" s="78" t="s">
        <v>86</v>
      </c>
      <c r="C73" s="78" t="s">
        <v>684</v>
      </c>
      <c r="D73" s="78" t="s">
        <v>685</v>
      </c>
      <c r="E73" s="78" t="s">
        <v>92</v>
      </c>
      <c r="F73" s="79">
        <v>6.75</v>
      </c>
      <c r="G73" s="80"/>
      <c r="H73" s="521">
        <f>G73*F73</f>
        <v>0</v>
      </c>
    </row>
    <row r="74" spans="1:8" ht="13.5" customHeight="1">
      <c r="A74" s="81"/>
      <c r="B74" s="82"/>
      <c r="C74" s="82"/>
      <c r="D74" s="82" t="s">
        <v>686</v>
      </c>
      <c r="E74" s="82"/>
      <c r="F74" s="83">
        <v>6.75</v>
      </c>
      <c r="G74" s="84"/>
      <c r="H74" s="522"/>
    </row>
    <row r="75" spans="1:8" ht="13.5" customHeight="1">
      <c r="A75" s="85"/>
      <c r="B75" s="86"/>
      <c r="C75" s="86"/>
      <c r="D75" s="86" t="s">
        <v>98</v>
      </c>
      <c r="E75" s="86"/>
      <c r="F75" s="87">
        <v>6.75</v>
      </c>
      <c r="G75" s="88"/>
      <c r="H75" s="523"/>
    </row>
    <row r="76" spans="1:8" ht="24" customHeight="1">
      <c r="A76" s="77">
        <v>29</v>
      </c>
      <c r="B76" s="78" t="s">
        <v>86</v>
      </c>
      <c r="C76" s="78" t="s">
        <v>687</v>
      </c>
      <c r="D76" s="78" t="s">
        <v>688</v>
      </c>
      <c r="E76" s="78" t="s">
        <v>92</v>
      </c>
      <c r="F76" s="79">
        <v>51.536999999999999</v>
      </c>
      <c r="G76" s="80"/>
      <c r="H76" s="521">
        <f>G76*F76</f>
        <v>0</v>
      </c>
    </row>
    <row r="77" spans="1:8" ht="13.5" customHeight="1">
      <c r="A77" s="89">
        <v>30</v>
      </c>
      <c r="B77" s="90" t="s">
        <v>196</v>
      </c>
      <c r="C77" s="90" t="s">
        <v>689</v>
      </c>
      <c r="D77" s="90" t="s">
        <v>690</v>
      </c>
      <c r="E77" s="90" t="s">
        <v>142</v>
      </c>
      <c r="F77" s="91">
        <v>103.074</v>
      </c>
      <c r="G77" s="92"/>
      <c r="H77" s="524">
        <f>G77*F77</f>
        <v>0</v>
      </c>
    </row>
    <row r="78" spans="1:8" ht="13.5" customHeight="1">
      <c r="A78" s="81"/>
      <c r="B78" s="82"/>
      <c r="C78" s="82"/>
      <c r="D78" s="82" t="s">
        <v>691</v>
      </c>
      <c r="E78" s="82"/>
      <c r="F78" s="83">
        <v>103.074</v>
      </c>
      <c r="G78" s="84"/>
      <c r="H78" s="522"/>
    </row>
    <row r="79" spans="1:8" ht="13.5" customHeight="1">
      <c r="A79" s="85"/>
      <c r="B79" s="86"/>
      <c r="C79" s="86"/>
      <c r="D79" s="86" t="s">
        <v>98</v>
      </c>
      <c r="E79" s="86"/>
      <c r="F79" s="87">
        <v>103.074</v>
      </c>
      <c r="G79" s="88"/>
      <c r="H79" s="523"/>
    </row>
    <row r="80" spans="1:8" ht="24" customHeight="1">
      <c r="A80" s="77">
        <v>31</v>
      </c>
      <c r="B80" s="78" t="s">
        <v>86</v>
      </c>
      <c r="C80" s="78" t="s">
        <v>692</v>
      </c>
      <c r="D80" s="78" t="s">
        <v>693</v>
      </c>
      <c r="E80" s="78" t="s">
        <v>92</v>
      </c>
      <c r="F80" s="79">
        <v>51.536999999999999</v>
      </c>
      <c r="G80" s="80"/>
      <c r="H80" s="521">
        <f>G80*F80</f>
        <v>0</v>
      </c>
    </row>
    <row r="81" spans="1:8" ht="24" customHeight="1">
      <c r="A81" s="77">
        <v>32</v>
      </c>
      <c r="B81" s="78" t="s">
        <v>86</v>
      </c>
      <c r="C81" s="78" t="s">
        <v>694</v>
      </c>
      <c r="D81" s="78" t="s">
        <v>695</v>
      </c>
      <c r="E81" s="78" t="s">
        <v>92</v>
      </c>
      <c r="F81" s="79">
        <v>3</v>
      </c>
      <c r="G81" s="80"/>
      <c r="H81" s="521">
        <f>G81*F81</f>
        <v>0</v>
      </c>
    </row>
    <row r="82" spans="1:8" ht="13.5" customHeight="1">
      <c r="A82" s="77">
        <v>33</v>
      </c>
      <c r="B82" s="78" t="s">
        <v>86</v>
      </c>
      <c r="C82" s="78" t="s">
        <v>115</v>
      </c>
      <c r="D82" s="78" t="s">
        <v>116</v>
      </c>
      <c r="E82" s="78" t="s">
        <v>89</v>
      </c>
      <c r="F82" s="79">
        <v>37.5</v>
      </c>
      <c r="G82" s="80"/>
      <c r="H82" s="521">
        <f>G82*F82</f>
        <v>0</v>
      </c>
    </row>
    <row r="83" spans="1:8" ht="13.5" customHeight="1">
      <c r="A83" s="81"/>
      <c r="B83" s="82"/>
      <c r="C83" s="82"/>
      <c r="D83" s="82" t="s">
        <v>696</v>
      </c>
      <c r="E83" s="82"/>
      <c r="F83" s="83">
        <v>37.5</v>
      </c>
      <c r="G83" s="84"/>
      <c r="H83" s="522"/>
    </row>
    <row r="84" spans="1:8" ht="13.5" customHeight="1">
      <c r="A84" s="85"/>
      <c r="B84" s="86"/>
      <c r="C84" s="86"/>
      <c r="D84" s="86" t="s">
        <v>98</v>
      </c>
      <c r="E84" s="86"/>
      <c r="F84" s="87">
        <v>37.5</v>
      </c>
      <c r="G84" s="88"/>
      <c r="H84" s="523"/>
    </row>
    <row r="85" spans="1:8" ht="13.5" customHeight="1">
      <c r="A85" s="77">
        <v>34</v>
      </c>
      <c r="B85" s="78" t="s">
        <v>86</v>
      </c>
      <c r="C85" s="78" t="s">
        <v>697</v>
      </c>
      <c r="D85" s="78" t="s">
        <v>698</v>
      </c>
      <c r="E85" s="78" t="s">
        <v>89</v>
      </c>
      <c r="F85" s="79">
        <v>318.60000000000002</v>
      </c>
      <c r="G85" s="80"/>
      <c r="H85" s="521">
        <f>G85*F85</f>
        <v>0</v>
      </c>
    </row>
    <row r="86" spans="1:8" ht="13.5" customHeight="1">
      <c r="A86" s="77">
        <v>35</v>
      </c>
      <c r="B86" s="78" t="s">
        <v>86</v>
      </c>
      <c r="C86" s="78" t="s">
        <v>697</v>
      </c>
      <c r="D86" s="78" t="s">
        <v>698</v>
      </c>
      <c r="E86" s="78" t="s">
        <v>89</v>
      </c>
      <c r="F86" s="79">
        <v>308</v>
      </c>
      <c r="G86" s="80"/>
      <c r="H86" s="521">
        <f>G86*F86</f>
        <v>0</v>
      </c>
    </row>
    <row r="87" spans="1:8" ht="28.5" customHeight="1">
      <c r="A87" s="73"/>
      <c r="B87" s="74"/>
      <c r="C87" s="74" t="s">
        <v>39</v>
      </c>
      <c r="D87" s="74" t="s">
        <v>121</v>
      </c>
      <c r="E87" s="74"/>
      <c r="F87" s="75"/>
      <c r="G87" s="76"/>
      <c r="H87" s="520">
        <f>SUM(H88:H186)</f>
        <v>0</v>
      </c>
    </row>
    <row r="88" spans="1:8" ht="24" customHeight="1">
      <c r="A88" s="77">
        <v>36</v>
      </c>
      <c r="B88" s="78" t="s">
        <v>86</v>
      </c>
      <c r="C88" s="78" t="s">
        <v>699</v>
      </c>
      <c r="D88" s="78" t="s">
        <v>700</v>
      </c>
      <c r="E88" s="78" t="s">
        <v>92</v>
      </c>
      <c r="F88" s="79">
        <v>577.65099999999995</v>
      </c>
      <c r="G88" s="80"/>
      <c r="H88" s="521">
        <f>G88*F88</f>
        <v>0</v>
      </c>
    </row>
    <row r="89" spans="1:8" ht="13.5" customHeight="1">
      <c r="A89" s="81"/>
      <c r="B89" s="82"/>
      <c r="C89" s="82"/>
      <c r="D89" s="82" t="s">
        <v>701</v>
      </c>
      <c r="E89" s="82"/>
      <c r="F89" s="83">
        <v>577.65099999999995</v>
      </c>
      <c r="G89" s="84"/>
      <c r="H89" s="522"/>
    </row>
    <row r="90" spans="1:8" ht="13.5" customHeight="1">
      <c r="A90" s="85"/>
      <c r="B90" s="86"/>
      <c r="C90" s="86"/>
      <c r="D90" s="86" t="s">
        <v>98</v>
      </c>
      <c r="E90" s="86"/>
      <c r="F90" s="87">
        <v>577.65099999999995</v>
      </c>
      <c r="G90" s="88"/>
      <c r="H90" s="523"/>
    </row>
    <row r="91" spans="1:8" ht="13.5" customHeight="1">
      <c r="A91" s="89">
        <v>37</v>
      </c>
      <c r="B91" s="90" t="s">
        <v>196</v>
      </c>
      <c r="C91" s="90" t="s">
        <v>702</v>
      </c>
      <c r="D91" s="90" t="s">
        <v>703</v>
      </c>
      <c r="E91" s="90" t="s">
        <v>142</v>
      </c>
      <c r="F91" s="91">
        <v>549.1</v>
      </c>
      <c r="G91" s="92"/>
      <c r="H91" s="524">
        <f>G91*F91</f>
        <v>0</v>
      </c>
    </row>
    <row r="92" spans="1:8" ht="13.5" customHeight="1">
      <c r="A92" s="81"/>
      <c r="B92" s="82"/>
      <c r="C92" s="82"/>
      <c r="D92" s="82" t="s">
        <v>704</v>
      </c>
      <c r="E92" s="82"/>
      <c r="F92" s="83">
        <v>549.1</v>
      </c>
      <c r="G92" s="84"/>
      <c r="H92" s="522"/>
    </row>
    <row r="93" spans="1:8" ht="13.5" customHeight="1">
      <c r="A93" s="85"/>
      <c r="B93" s="86"/>
      <c r="C93" s="86"/>
      <c r="D93" s="86" t="s">
        <v>98</v>
      </c>
      <c r="E93" s="86"/>
      <c r="F93" s="87">
        <v>549.1</v>
      </c>
      <c r="G93" s="88"/>
      <c r="H93" s="523"/>
    </row>
    <row r="94" spans="1:8" ht="13.5" customHeight="1">
      <c r="A94" s="89">
        <v>38</v>
      </c>
      <c r="B94" s="90" t="s">
        <v>196</v>
      </c>
      <c r="C94" s="90" t="s">
        <v>705</v>
      </c>
      <c r="D94" s="90" t="s">
        <v>706</v>
      </c>
      <c r="E94" s="90" t="s">
        <v>142</v>
      </c>
      <c r="F94" s="91">
        <v>550</v>
      </c>
      <c r="G94" s="92"/>
      <c r="H94" s="524">
        <f>G94*F94</f>
        <v>0</v>
      </c>
    </row>
    <row r="95" spans="1:8" ht="13.5" customHeight="1">
      <c r="A95" s="81"/>
      <c r="B95" s="82"/>
      <c r="C95" s="82"/>
      <c r="D95" s="82" t="s">
        <v>707</v>
      </c>
      <c r="E95" s="82"/>
      <c r="F95" s="83">
        <v>550</v>
      </c>
      <c r="G95" s="84"/>
      <c r="H95" s="522"/>
    </row>
    <row r="96" spans="1:8" ht="13.5" customHeight="1">
      <c r="A96" s="85"/>
      <c r="B96" s="86"/>
      <c r="C96" s="86"/>
      <c r="D96" s="86" t="s">
        <v>98</v>
      </c>
      <c r="E96" s="86"/>
      <c r="F96" s="87">
        <v>550</v>
      </c>
      <c r="G96" s="88"/>
      <c r="H96" s="523"/>
    </row>
    <row r="97" spans="1:8" ht="24" customHeight="1">
      <c r="A97" s="77">
        <v>39</v>
      </c>
      <c r="B97" s="78" t="s">
        <v>86</v>
      </c>
      <c r="C97" s="78" t="s">
        <v>708</v>
      </c>
      <c r="D97" s="78" t="s">
        <v>709</v>
      </c>
      <c r="E97" s="78" t="s">
        <v>89</v>
      </c>
      <c r="F97" s="79">
        <v>679.58900000000006</v>
      </c>
      <c r="G97" s="80"/>
      <c r="H97" s="521">
        <f>G97*F97</f>
        <v>0</v>
      </c>
    </row>
    <row r="98" spans="1:8" ht="13.5" customHeight="1">
      <c r="A98" s="81"/>
      <c r="B98" s="82"/>
      <c r="C98" s="82"/>
      <c r="D98" s="82" t="s">
        <v>710</v>
      </c>
      <c r="E98" s="82"/>
      <c r="F98" s="83">
        <v>679.58900000000006</v>
      </c>
      <c r="G98" s="84"/>
      <c r="H98" s="522"/>
    </row>
    <row r="99" spans="1:8" ht="13.5" customHeight="1">
      <c r="A99" s="85"/>
      <c r="B99" s="86"/>
      <c r="C99" s="86"/>
      <c r="D99" s="86" t="s">
        <v>98</v>
      </c>
      <c r="E99" s="86"/>
      <c r="F99" s="87">
        <v>679.58900000000006</v>
      </c>
      <c r="G99" s="88"/>
      <c r="H99" s="523"/>
    </row>
    <row r="100" spans="1:8" ht="24" customHeight="1">
      <c r="A100" s="77">
        <v>40</v>
      </c>
      <c r="B100" s="78" t="s">
        <v>86</v>
      </c>
      <c r="C100" s="78" t="s">
        <v>708</v>
      </c>
      <c r="D100" s="78" t="s">
        <v>709</v>
      </c>
      <c r="E100" s="78" t="s">
        <v>89</v>
      </c>
      <c r="F100" s="79">
        <v>121.2</v>
      </c>
      <c r="G100" s="80"/>
      <c r="H100" s="521">
        <f>G100*F100</f>
        <v>0</v>
      </c>
    </row>
    <row r="101" spans="1:8" ht="13.5" customHeight="1">
      <c r="A101" s="81"/>
      <c r="B101" s="82"/>
      <c r="C101" s="82"/>
      <c r="D101" s="82" t="s">
        <v>711</v>
      </c>
      <c r="E101" s="82"/>
      <c r="F101" s="83">
        <v>121.2</v>
      </c>
      <c r="G101" s="84"/>
      <c r="H101" s="522"/>
    </row>
    <row r="102" spans="1:8" ht="13.5" customHeight="1">
      <c r="A102" s="85"/>
      <c r="B102" s="86"/>
      <c r="C102" s="86"/>
      <c r="D102" s="86" t="s">
        <v>98</v>
      </c>
      <c r="E102" s="86"/>
      <c r="F102" s="87">
        <v>121.2</v>
      </c>
      <c r="G102" s="88"/>
      <c r="H102" s="523"/>
    </row>
    <row r="103" spans="1:8" ht="24" customHeight="1">
      <c r="A103" s="77">
        <v>41</v>
      </c>
      <c r="B103" s="78" t="s">
        <v>86</v>
      </c>
      <c r="C103" s="78" t="s">
        <v>712</v>
      </c>
      <c r="D103" s="78" t="s">
        <v>713</v>
      </c>
      <c r="E103" s="78" t="s">
        <v>92</v>
      </c>
      <c r="F103" s="79">
        <v>60.6</v>
      </c>
      <c r="G103" s="80"/>
      <c r="H103" s="521">
        <f>G103*F103</f>
        <v>0</v>
      </c>
    </row>
    <row r="104" spans="1:8" ht="13.5" customHeight="1">
      <c r="A104" s="81"/>
      <c r="B104" s="82"/>
      <c r="C104" s="82"/>
      <c r="D104" s="82" t="s">
        <v>714</v>
      </c>
      <c r="E104" s="82"/>
      <c r="F104" s="83">
        <v>60.6</v>
      </c>
      <c r="G104" s="84"/>
      <c r="H104" s="522"/>
    </row>
    <row r="105" spans="1:8" ht="13.5" customHeight="1">
      <c r="A105" s="85"/>
      <c r="B105" s="86"/>
      <c r="C105" s="86"/>
      <c r="D105" s="86" t="s">
        <v>98</v>
      </c>
      <c r="E105" s="86"/>
      <c r="F105" s="87">
        <v>60.6</v>
      </c>
      <c r="G105" s="88"/>
      <c r="H105" s="523"/>
    </row>
    <row r="106" spans="1:8" ht="24" customHeight="1">
      <c r="A106" s="77">
        <v>42</v>
      </c>
      <c r="B106" s="78" t="s">
        <v>86</v>
      </c>
      <c r="C106" s="78" t="s">
        <v>122</v>
      </c>
      <c r="D106" s="78" t="s">
        <v>123</v>
      </c>
      <c r="E106" s="78" t="s">
        <v>92</v>
      </c>
      <c r="F106" s="79">
        <v>2.625</v>
      </c>
      <c r="G106" s="80"/>
      <c r="H106" s="521">
        <f>G106*F106</f>
        <v>0</v>
      </c>
    </row>
    <row r="107" spans="1:8" ht="13.5" customHeight="1">
      <c r="A107" s="81"/>
      <c r="B107" s="82"/>
      <c r="C107" s="82"/>
      <c r="D107" s="82" t="s">
        <v>715</v>
      </c>
      <c r="E107" s="82"/>
      <c r="F107" s="83">
        <v>2.625</v>
      </c>
      <c r="G107" s="84"/>
      <c r="H107" s="522"/>
    </row>
    <row r="108" spans="1:8" ht="13.5" customHeight="1">
      <c r="A108" s="85"/>
      <c r="B108" s="86"/>
      <c r="C108" s="86"/>
      <c r="D108" s="86" t="s">
        <v>98</v>
      </c>
      <c r="E108" s="86"/>
      <c r="F108" s="87">
        <v>2.625</v>
      </c>
      <c r="G108" s="88"/>
      <c r="H108" s="523"/>
    </row>
    <row r="109" spans="1:8" ht="24" customHeight="1">
      <c r="A109" s="77">
        <v>43</v>
      </c>
      <c r="B109" s="78" t="s">
        <v>86</v>
      </c>
      <c r="C109" s="78" t="s">
        <v>122</v>
      </c>
      <c r="D109" s="78" t="s">
        <v>123</v>
      </c>
      <c r="E109" s="78" t="s">
        <v>92</v>
      </c>
      <c r="F109" s="79">
        <v>67.44</v>
      </c>
      <c r="G109" s="80"/>
      <c r="H109" s="521">
        <f>G109*F109</f>
        <v>0</v>
      </c>
    </row>
    <row r="110" spans="1:8" ht="13.5" customHeight="1">
      <c r="A110" s="81"/>
      <c r="B110" s="82"/>
      <c r="C110" s="82"/>
      <c r="D110" s="82" t="s">
        <v>716</v>
      </c>
      <c r="E110" s="82"/>
      <c r="F110" s="83">
        <v>78.12</v>
      </c>
      <c r="G110" s="84"/>
      <c r="H110" s="522"/>
    </row>
    <row r="111" spans="1:8" ht="13.5" customHeight="1">
      <c r="A111" s="81"/>
      <c r="B111" s="82"/>
      <c r="C111" s="82"/>
      <c r="D111" s="82" t="s">
        <v>717</v>
      </c>
      <c r="E111" s="82"/>
      <c r="F111" s="83">
        <v>-10.68</v>
      </c>
      <c r="G111" s="84"/>
      <c r="H111" s="522"/>
    </row>
    <row r="112" spans="1:8" ht="13.5" customHeight="1">
      <c r="A112" s="85"/>
      <c r="B112" s="86"/>
      <c r="C112" s="86"/>
      <c r="D112" s="86" t="s">
        <v>98</v>
      </c>
      <c r="E112" s="86"/>
      <c r="F112" s="87">
        <v>67.44</v>
      </c>
      <c r="G112" s="88"/>
      <c r="H112" s="523"/>
    </row>
    <row r="113" spans="1:8" ht="24" customHeight="1">
      <c r="A113" s="77">
        <v>44</v>
      </c>
      <c r="B113" s="78" t="s">
        <v>86</v>
      </c>
      <c r="C113" s="78" t="s">
        <v>125</v>
      </c>
      <c r="D113" s="78" t="s">
        <v>126</v>
      </c>
      <c r="E113" s="78" t="s">
        <v>92</v>
      </c>
      <c r="F113" s="79">
        <v>17.318000000000001</v>
      </c>
      <c r="G113" s="80"/>
      <c r="H113" s="521">
        <f>G113*F113</f>
        <v>0</v>
      </c>
    </row>
    <row r="114" spans="1:8" ht="13.5" customHeight="1">
      <c r="A114" s="81"/>
      <c r="B114" s="82"/>
      <c r="C114" s="82"/>
      <c r="D114" s="82" t="s">
        <v>718</v>
      </c>
      <c r="E114" s="82"/>
      <c r="F114" s="83">
        <v>17.318000000000001</v>
      </c>
      <c r="G114" s="84"/>
      <c r="H114" s="522"/>
    </row>
    <row r="115" spans="1:8" ht="13.5" customHeight="1">
      <c r="A115" s="85"/>
      <c r="B115" s="86"/>
      <c r="C115" s="86"/>
      <c r="D115" s="86" t="s">
        <v>98</v>
      </c>
      <c r="E115" s="86"/>
      <c r="F115" s="87">
        <v>17.318000000000001</v>
      </c>
      <c r="G115" s="88"/>
      <c r="H115" s="523"/>
    </row>
    <row r="116" spans="1:8" ht="24" customHeight="1">
      <c r="A116" s="77">
        <v>45</v>
      </c>
      <c r="B116" s="78" t="s">
        <v>86</v>
      </c>
      <c r="C116" s="78" t="s">
        <v>125</v>
      </c>
      <c r="D116" s="78" t="s">
        <v>126</v>
      </c>
      <c r="E116" s="78" t="s">
        <v>92</v>
      </c>
      <c r="F116" s="79">
        <v>13.488</v>
      </c>
      <c r="G116" s="80"/>
      <c r="H116" s="521">
        <f>G116*F116</f>
        <v>0</v>
      </c>
    </row>
    <row r="117" spans="1:8" ht="13.5" customHeight="1">
      <c r="A117" s="81"/>
      <c r="B117" s="82"/>
      <c r="C117" s="82"/>
      <c r="D117" s="82" t="s">
        <v>719</v>
      </c>
      <c r="E117" s="82"/>
      <c r="F117" s="83">
        <v>15.624000000000001</v>
      </c>
      <c r="G117" s="84"/>
      <c r="H117" s="522"/>
    </row>
    <row r="118" spans="1:8" ht="13.5" customHeight="1">
      <c r="A118" s="81"/>
      <c r="B118" s="82"/>
      <c r="C118" s="82"/>
      <c r="D118" s="82" t="s">
        <v>720</v>
      </c>
      <c r="E118" s="82"/>
      <c r="F118" s="83">
        <v>-2.1360000000000001</v>
      </c>
      <c r="G118" s="84"/>
      <c r="H118" s="522"/>
    </row>
    <row r="119" spans="1:8" ht="13.5" customHeight="1">
      <c r="A119" s="85"/>
      <c r="B119" s="86"/>
      <c r="C119" s="86"/>
      <c r="D119" s="86" t="s">
        <v>98</v>
      </c>
      <c r="E119" s="86"/>
      <c r="F119" s="87">
        <v>13.488</v>
      </c>
      <c r="G119" s="88"/>
      <c r="H119" s="523"/>
    </row>
    <row r="120" spans="1:8" ht="24" customHeight="1">
      <c r="A120" s="77">
        <v>46</v>
      </c>
      <c r="B120" s="78" t="s">
        <v>86</v>
      </c>
      <c r="C120" s="78" t="s">
        <v>721</v>
      </c>
      <c r="D120" s="78" t="s">
        <v>722</v>
      </c>
      <c r="E120" s="78" t="s">
        <v>92</v>
      </c>
      <c r="F120" s="79">
        <v>72.599999999999994</v>
      </c>
      <c r="G120" s="80"/>
      <c r="H120" s="521">
        <f>G120*F120</f>
        <v>0</v>
      </c>
    </row>
    <row r="121" spans="1:8" ht="13.5" customHeight="1">
      <c r="A121" s="81"/>
      <c r="B121" s="82"/>
      <c r="C121" s="82"/>
      <c r="D121" s="82" t="s">
        <v>723</v>
      </c>
      <c r="E121" s="82"/>
      <c r="F121" s="83">
        <v>72.599999999999994</v>
      </c>
      <c r="G121" s="84"/>
      <c r="H121" s="522"/>
    </row>
    <row r="122" spans="1:8" ht="13.5" customHeight="1">
      <c r="A122" s="85"/>
      <c r="B122" s="86"/>
      <c r="C122" s="86"/>
      <c r="D122" s="86" t="s">
        <v>98</v>
      </c>
      <c r="E122" s="86"/>
      <c r="F122" s="87">
        <v>72.599999999999994</v>
      </c>
      <c r="G122" s="88"/>
      <c r="H122" s="523"/>
    </row>
    <row r="123" spans="1:8" ht="13.5" customHeight="1">
      <c r="A123" s="77">
        <v>47</v>
      </c>
      <c r="B123" s="78" t="s">
        <v>86</v>
      </c>
      <c r="C123" s="78" t="s">
        <v>724</v>
      </c>
      <c r="D123" s="78" t="s">
        <v>725</v>
      </c>
      <c r="E123" s="78" t="s">
        <v>92</v>
      </c>
      <c r="F123" s="79">
        <v>2.2050000000000001</v>
      </c>
      <c r="G123" s="80"/>
      <c r="H123" s="521">
        <f>G123*F123</f>
        <v>0</v>
      </c>
    </row>
    <row r="124" spans="1:8" ht="13.5" customHeight="1">
      <c r="A124" s="81"/>
      <c r="B124" s="82"/>
      <c r="C124" s="82"/>
      <c r="D124" s="82" t="s">
        <v>726</v>
      </c>
      <c r="E124" s="82"/>
      <c r="F124" s="83">
        <v>1.105</v>
      </c>
      <c r="G124" s="84"/>
      <c r="H124" s="522"/>
    </row>
    <row r="125" spans="1:8" ht="24" customHeight="1">
      <c r="A125" s="81"/>
      <c r="B125" s="82"/>
      <c r="C125" s="82"/>
      <c r="D125" s="82" t="s">
        <v>727</v>
      </c>
      <c r="E125" s="82"/>
      <c r="F125" s="83">
        <v>0.80300000000000005</v>
      </c>
      <c r="G125" s="84"/>
      <c r="H125" s="522"/>
    </row>
    <row r="126" spans="1:8" ht="13.5" customHeight="1">
      <c r="A126" s="81"/>
      <c r="B126" s="82"/>
      <c r="C126" s="82"/>
      <c r="D126" s="82" t="s">
        <v>728</v>
      </c>
      <c r="E126" s="82"/>
      <c r="F126" s="83">
        <v>0.29699999999999999</v>
      </c>
      <c r="G126" s="84"/>
      <c r="H126" s="522"/>
    </row>
    <row r="127" spans="1:8" ht="13.5" customHeight="1">
      <c r="A127" s="85"/>
      <c r="B127" s="86"/>
      <c r="C127" s="86"/>
      <c r="D127" s="86" t="s">
        <v>98</v>
      </c>
      <c r="E127" s="86"/>
      <c r="F127" s="87">
        <v>2.2050000000000001</v>
      </c>
      <c r="G127" s="88"/>
      <c r="H127" s="523"/>
    </row>
    <row r="128" spans="1:8" ht="24" customHeight="1">
      <c r="A128" s="77">
        <v>48</v>
      </c>
      <c r="B128" s="78" t="s">
        <v>86</v>
      </c>
      <c r="C128" s="78" t="s">
        <v>729</v>
      </c>
      <c r="D128" s="78" t="s">
        <v>730</v>
      </c>
      <c r="E128" s="78" t="s">
        <v>92</v>
      </c>
      <c r="F128" s="79">
        <v>16.2</v>
      </c>
      <c r="G128" s="80"/>
      <c r="H128" s="521">
        <f>G128*F128</f>
        <v>0</v>
      </c>
    </row>
    <row r="129" spans="1:8" ht="13.5" customHeight="1">
      <c r="A129" s="81"/>
      <c r="B129" s="82"/>
      <c r="C129" s="82"/>
      <c r="D129" s="82" t="s">
        <v>731</v>
      </c>
      <c r="E129" s="82"/>
      <c r="F129" s="83">
        <v>16.2</v>
      </c>
      <c r="G129" s="84"/>
      <c r="H129" s="522"/>
    </row>
    <row r="130" spans="1:8" ht="13.5" customHeight="1">
      <c r="A130" s="85"/>
      <c r="B130" s="86"/>
      <c r="C130" s="86"/>
      <c r="D130" s="86" t="s">
        <v>98</v>
      </c>
      <c r="E130" s="86"/>
      <c r="F130" s="87">
        <v>16.2</v>
      </c>
      <c r="G130" s="88"/>
      <c r="H130" s="523"/>
    </row>
    <row r="131" spans="1:8" ht="24" customHeight="1">
      <c r="A131" s="77">
        <v>49</v>
      </c>
      <c r="B131" s="78" t="s">
        <v>86</v>
      </c>
      <c r="C131" s="78" t="s">
        <v>732</v>
      </c>
      <c r="D131" s="78" t="s">
        <v>733</v>
      </c>
      <c r="E131" s="78" t="s">
        <v>89</v>
      </c>
      <c r="F131" s="79">
        <v>24</v>
      </c>
      <c r="G131" s="80"/>
      <c r="H131" s="521">
        <f>G131*F131</f>
        <v>0</v>
      </c>
    </row>
    <row r="132" spans="1:8" ht="13.5" customHeight="1">
      <c r="A132" s="81"/>
      <c r="B132" s="82"/>
      <c r="C132" s="82"/>
      <c r="D132" s="82" t="s">
        <v>734</v>
      </c>
      <c r="E132" s="82"/>
      <c r="F132" s="83">
        <v>24</v>
      </c>
      <c r="G132" s="84"/>
      <c r="H132" s="522"/>
    </row>
    <row r="133" spans="1:8" ht="13.5" customHeight="1">
      <c r="A133" s="85"/>
      <c r="B133" s="86"/>
      <c r="C133" s="86"/>
      <c r="D133" s="86" t="s">
        <v>98</v>
      </c>
      <c r="E133" s="86"/>
      <c r="F133" s="87">
        <v>24</v>
      </c>
      <c r="G133" s="88"/>
      <c r="H133" s="523"/>
    </row>
    <row r="134" spans="1:8" ht="24" customHeight="1">
      <c r="A134" s="77">
        <v>50</v>
      </c>
      <c r="B134" s="78" t="s">
        <v>86</v>
      </c>
      <c r="C134" s="78" t="s">
        <v>735</v>
      </c>
      <c r="D134" s="78" t="s">
        <v>736</v>
      </c>
      <c r="E134" s="78" t="s">
        <v>92</v>
      </c>
      <c r="F134" s="79">
        <v>2.2440000000000002</v>
      </c>
      <c r="G134" s="80"/>
      <c r="H134" s="521">
        <f>G134*F134</f>
        <v>0</v>
      </c>
    </row>
    <row r="135" spans="1:8" ht="13.5" customHeight="1">
      <c r="A135" s="81"/>
      <c r="B135" s="82"/>
      <c r="C135" s="82"/>
      <c r="D135" s="82" t="s">
        <v>737</v>
      </c>
      <c r="E135" s="82"/>
      <c r="F135" s="83">
        <v>2.2440000000000002</v>
      </c>
      <c r="G135" s="84"/>
      <c r="H135" s="522"/>
    </row>
    <row r="136" spans="1:8" ht="13.5" customHeight="1">
      <c r="A136" s="85"/>
      <c r="B136" s="86"/>
      <c r="C136" s="86"/>
      <c r="D136" s="86" t="s">
        <v>98</v>
      </c>
      <c r="E136" s="86"/>
      <c r="F136" s="87">
        <v>2.2440000000000002</v>
      </c>
      <c r="G136" s="88"/>
      <c r="H136" s="523"/>
    </row>
    <row r="137" spans="1:8" ht="24" customHeight="1" thickBot="1">
      <c r="A137" s="77">
        <v>51</v>
      </c>
      <c r="B137" s="78" t="s">
        <v>86</v>
      </c>
      <c r="C137" s="78" t="s">
        <v>738</v>
      </c>
      <c r="D137" s="78" t="s">
        <v>739</v>
      </c>
      <c r="E137" s="78" t="s">
        <v>92</v>
      </c>
      <c r="F137" s="79">
        <v>17.318000000000001</v>
      </c>
      <c r="G137" s="80"/>
      <c r="H137" s="521">
        <f>G137*F137</f>
        <v>0</v>
      </c>
    </row>
    <row r="138" spans="1:8" ht="13.5" customHeight="1" thickBot="1">
      <c r="A138" s="93"/>
      <c r="B138" s="94"/>
      <c r="C138" s="94"/>
      <c r="D138" s="94" t="s">
        <v>740</v>
      </c>
      <c r="E138" s="94"/>
      <c r="F138" s="95"/>
      <c r="G138" s="96"/>
      <c r="H138" s="525"/>
    </row>
    <row r="139" spans="1:8" ht="13.5" customHeight="1">
      <c r="A139" s="81"/>
      <c r="B139" s="82"/>
      <c r="C139" s="82"/>
      <c r="D139" s="82" t="s">
        <v>718</v>
      </c>
      <c r="E139" s="82"/>
      <c r="F139" s="83">
        <v>17.318000000000001</v>
      </c>
      <c r="G139" s="84"/>
      <c r="H139" s="522"/>
    </row>
    <row r="140" spans="1:8" ht="13.5" customHeight="1">
      <c r="A140" s="85"/>
      <c r="B140" s="86"/>
      <c r="C140" s="86"/>
      <c r="D140" s="86" t="s">
        <v>98</v>
      </c>
      <c r="E140" s="86"/>
      <c r="F140" s="87">
        <v>17.318000000000001</v>
      </c>
      <c r="G140" s="88"/>
      <c r="H140" s="523"/>
    </row>
    <row r="141" spans="1:8" ht="24" customHeight="1">
      <c r="A141" s="77">
        <v>52</v>
      </c>
      <c r="B141" s="78" t="s">
        <v>86</v>
      </c>
      <c r="C141" s="78" t="s">
        <v>132</v>
      </c>
      <c r="D141" s="78" t="s">
        <v>133</v>
      </c>
      <c r="E141" s="78" t="s">
        <v>92</v>
      </c>
      <c r="F141" s="79">
        <v>18.18</v>
      </c>
      <c r="G141" s="80"/>
      <c r="H141" s="521">
        <f>G141*F141</f>
        <v>0</v>
      </c>
    </row>
    <row r="142" spans="1:8" ht="13.5" customHeight="1">
      <c r="A142" s="81"/>
      <c r="B142" s="82"/>
      <c r="C142" s="82"/>
      <c r="D142" s="82" t="s">
        <v>741</v>
      </c>
      <c r="E142" s="82"/>
      <c r="F142" s="83">
        <v>18.18</v>
      </c>
      <c r="G142" s="84"/>
      <c r="H142" s="522"/>
    </row>
    <row r="143" spans="1:8" ht="13.5" customHeight="1">
      <c r="A143" s="85"/>
      <c r="B143" s="86"/>
      <c r="C143" s="86"/>
      <c r="D143" s="86" t="s">
        <v>98</v>
      </c>
      <c r="E143" s="86"/>
      <c r="F143" s="87">
        <v>18.18</v>
      </c>
      <c r="G143" s="88"/>
      <c r="H143" s="523"/>
    </row>
    <row r="144" spans="1:8" ht="13.5" customHeight="1">
      <c r="A144" s="77">
        <v>53</v>
      </c>
      <c r="B144" s="78" t="s">
        <v>86</v>
      </c>
      <c r="C144" s="78" t="s">
        <v>135</v>
      </c>
      <c r="D144" s="78" t="s">
        <v>136</v>
      </c>
      <c r="E144" s="78" t="s">
        <v>89</v>
      </c>
      <c r="F144" s="79">
        <v>8.84</v>
      </c>
      <c r="G144" s="80"/>
      <c r="H144" s="521">
        <f>G144*F144</f>
        <v>0</v>
      </c>
    </row>
    <row r="145" spans="1:8" ht="13.5" customHeight="1">
      <c r="A145" s="81"/>
      <c r="B145" s="82"/>
      <c r="C145" s="82"/>
      <c r="D145" s="82" t="s">
        <v>742</v>
      </c>
      <c r="E145" s="82"/>
      <c r="F145" s="83">
        <v>8.84</v>
      </c>
      <c r="G145" s="84"/>
      <c r="H145" s="522"/>
    </row>
    <row r="146" spans="1:8" ht="13.5" customHeight="1">
      <c r="A146" s="85"/>
      <c r="B146" s="86"/>
      <c r="C146" s="86"/>
      <c r="D146" s="86" t="s">
        <v>98</v>
      </c>
      <c r="E146" s="86"/>
      <c r="F146" s="87">
        <v>8.84</v>
      </c>
      <c r="G146" s="88"/>
      <c r="H146" s="523"/>
    </row>
    <row r="147" spans="1:8" ht="13.5" customHeight="1">
      <c r="A147" s="77">
        <v>54</v>
      </c>
      <c r="B147" s="78" t="s">
        <v>86</v>
      </c>
      <c r="C147" s="78" t="s">
        <v>138</v>
      </c>
      <c r="D147" s="78" t="s">
        <v>139</v>
      </c>
      <c r="E147" s="78" t="s">
        <v>89</v>
      </c>
      <c r="F147" s="79">
        <v>8.84</v>
      </c>
      <c r="G147" s="80"/>
      <c r="H147" s="521">
        <f>G147*F147</f>
        <v>0</v>
      </c>
    </row>
    <row r="148" spans="1:8" ht="13.5" customHeight="1">
      <c r="A148" s="77">
        <v>55</v>
      </c>
      <c r="B148" s="78" t="s">
        <v>86</v>
      </c>
      <c r="C148" s="78" t="s">
        <v>140</v>
      </c>
      <c r="D148" s="78" t="s">
        <v>141</v>
      </c>
      <c r="E148" s="78" t="s">
        <v>142</v>
      </c>
      <c r="F148" s="79">
        <v>0.51</v>
      </c>
      <c r="G148" s="80"/>
      <c r="H148" s="521">
        <f>G148*F148</f>
        <v>0</v>
      </c>
    </row>
    <row r="149" spans="1:8" ht="13.5" customHeight="1">
      <c r="A149" s="77">
        <v>56</v>
      </c>
      <c r="B149" s="78" t="s">
        <v>86</v>
      </c>
      <c r="C149" s="78" t="s">
        <v>743</v>
      </c>
      <c r="D149" s="78" t="s">
        <v>744</v>
      </c>
      <c r="E149" s="78" t="s">
        <v>142</v>
      </c>
      <c r="F149" s="79">
        <v>1.2</v>
      </c>
      <c r="G149" s="80"/>
      <c r="H149" s="521">
        <f>G149*F149</f>
        <v>0</v>
      </c>
    </row>
    <row r="150" spans="1:8" ht="24" customHeight="1">
      <c r="A150" s="77">
        <v>57</v>
      </c>
      <c r="B150" s="78" t="s">
        <v>86</v>
      </c>
      <c r="C150" s="78" t="s">
        <v>745</v>
      </c>
      <c r="D150" s="78" t="s">
        <v>746</v>
      </c>
      <c r="E150" s="78" t="s">
        <v>92</v>
      </c>
      <c r="F150" s="79">
        <v>15.912000000000001</v>
      </c>
      <c r="G150" s="80"/>
      <c r="H150" s="521">
        <f>G150*F150</f>
        <v>0</v>
      </c>
    </row>
    <row r="151" spans="1:8" ht="13.5" customHeight="1">
      <c r="A151" s="81"/>
      <c r="B151" s="82"/>
      <c r="C151" s="82"/>
      <c r="D151" s="82" t="s">
        <v>747</v>
      </c>
      <c r="E151" s="82"/>
      <c r="F151" s="83">
        <v>15.912000000000001</v>
      </c>
      <c r="G151" s="84"/>
      <c r="H151" s="522"/>
    </row>
    <row r="152" spans="1:8" ht="13.5" customHeight="1">
      <c r="A152" s="85"/>
      <c r="B152" s="86"/>
      <c r="C152" s="86"/>
      <c r="D152" s="86" t="s">
        <v>98</v>
      </c>
      <c r="E152" s="86"/>
      <c r="F152" s="87">
        <v>15.912000000000001</v>
      </c>
      <c r="G152" s="88"/>
      <c r="H152" s="523"/>
    </row>
    <row r="153" spans="1:8" ht="13.5" customHeight="1">
      <c r="A153" s="77">
        <v>58</v>
      </c>
      <c r="B153" s="78" t="s">
        <v>86</v>
      </c>
      <c r="C153" s="78" t="s">
        <v>748</v>
      </c>
      <c r="D153" s="78" t="s">
        <v>749</v>
      </c>
      <c r="E153" s="78" t="s">
        <v>89</v>
      </c>
      <c r="F153" s="79">
        <v>76.14</v>
      </c>
      <c r="G153" s="80"/>
      <c r="H153" s="521">
        <f>G153*F153</f>
        <v>0</v>
      </c>
    </row>
    <row r="154" spans="1:8" ht="13.5" customHeight="1">
      <c r="A154" s="81"/>
      <c r="B154" s="82"/>
      <c r="C154" s="82"/>
      <c r="D154" s="82" t="s">
        <v>750</v>
      </c>
      <c r="E154" s="82"/>
      <c r="F154" s="83">
        <v>39.78</v>
      </c>
      <c r="G154" s="84"/>
      <c r="H154" s="522"/>
    </row>
    <row r="155" spans="1:8" ht="13.5" customHeight="1">
      <c r="A155" s="81"/>
      <c r="B155" s="82"/>
      <c r="C155" s="82"/>
      <c r="D155" s="82" t="s">
        <v>751</v>
      </c>
      <c r="E155" s="82"/>
      <c r="F155" s="83">
        <v>36.36</v>
      </c>
      <c r="G155" s="84"/>
      <c r="H155" s="522"/>
    </row>
    <row r="156" spans="1:8" ht="13.5" customHeight="1">
      <c r="A156" s="85"/>
      <c r="B156" s="86"/>
      <c r="C156" s="86"/>
      <c r="D156" s="86" t="s">
        <v>98</v>
      </c>
      <c r="E156" s="86"/>
      <c r="F156" s="87">
        <v>76.14</v>
      </c>
      <c r="G156" s="88"/>
      <c r="H156" s="523"/>
    </row>
    <row r="157" spans="1:8" ht="13.5" customHeight="1">
      <c r="A157" s="77">
        <v>59</v>
      </c>
      <c r="B157" s="78" t="s">
        <v>86</v>
      </c>
      <c r="C157" s="78" t="s">
        <v>752</v>
      </c>
      <c r="D157" s="78" t="s">
        <v>753</v>
      </c>
      <c r="E157" s="78" t="s">
        <v>89</v>
      </c>
      <c r="F157" s="79">
        <v>76.14</v>
      </c>
      <c r="G157" s="80"/>
      <c r="H157" s="521">
        <f>G157*F157</f>
        <v>0</v>
      </c>
    </row>
    <row r="158" spans="1:8" ht="13.5" customHeight="1">
      <c r="A158" s="77">
        <v>60</v>
      </c>
      <c r="B158" s="78" t="s">
        <v>86</v>
      </c>
      <c r="C158" s="78" t="s">
        <v>754</v>
      </c>
      <c r="D158" s="78" t="s">
        <v>755</v>
      </c>
      <c r="E158" s="78" t="s">
        <v>142</v>
      </c>
      <c r="F158" s="79">
        <v>0.56999999999999995</v>
      </c>
      <c r="G158" s="80"/>
      <c r="H158" s="521">
        <f>G158*F158</f>
        <v>0</v>
      </c>
    </row>
    <row r="159" spans="1:8" ht="13.5" customHeight="1">
      <c r="A159" s="81"/>
      <c r="B159" s="82"/>
      <c r="C159" s="82"/>
      <c r="D159" s="82" t="s">
        <v>756</v>
      </c>
      <c r="E159" s="82"/>
      <c r="F159" s="83">
        <v>0.56999999999999995</v>
      </c>
      <c r="G159" s="84"/>
      <c r="H159" s="522"/>
    </row>
    <row r="160" spans="1:8" ht="13.5" customHeight="1">
      <c r="A160" s="85"/>
      <c r="B160" s="86"/>
      <c r="C160" s="86"/>
      <c r="D160" s="86" t="s">
        <v>98</v>
      </c>
      <c r="E160" s="86"/>
      <c r="F160" s="87">
        <v>0.56999999999999995</v>
      </c>
      <c r="G160" s="88"/>
      <c r="H160" s="523"/>
    </row>
    <row r="161" spans="1:8" ht="24" customHeight="1">
      <c r="A161" s="77">
        <v>61</v>
      </c>
      <c r="B161" s="78" t="s">
        <v>86</v>
      </c>
      <c r="C161" s="78" t="s">
        <v>757</v>
      </c>
      <c r="D161" s="78" t="s">
        <v>758</v>
      </c>
      <c r="E161" s="78" t="s">
        <v>92</v>
      </c>
      <c r="F161" s="79">
        <v>22.382000000000001</v>
      </c>
      <c r="G161" s="80"/>
      <c r="H161" s="521">
        <f>G161*F161</f>
        <v>0</v>
      </c>
    </row>
    <row r="162" spans="1:8" ht="13.5" customHeight="1">
      <c r="A162" s="81"/>
      <c r="B162" s="82"/>
      <c r="C162" s="82"/>
      <c r="D162" s="82" t="s">
        <v>759</v>
      </c>
      <c r="E162" s="82"/>
      <c r="F162" s="83">
        <v>17.408000000000001</v>
      </c>
      <c r="G162" s="84"/>
      <c r="H162" s="522"/>
    </row>
    <row r="163" spans="1:8" ht="13.5" customHeight="1">
      <c r="A163" s="81"/>
      <c r="B163" s="82"/>
      <c r="C163" s="82"/>
      <c r="D163" s="82" t="s">
        <v>760</v>
      </c>
      <c r="E163" s="82"/>
      <c r="F163" s="83">
        <v>4.9740000000000002</v>
      </c>
      <c r="G163" s="84"/>
      <c r="H163" s="522"/>
    </row>
    <row r="164" spans="1:8" ht="13.5" customHeight="1">
      <c r="A164" s="85"/>
      <c r="B164" s="86"/>
      <c r="C164" s="86"/>
      <c r="D164" s="86" t="s">
        <v>98</v>
      </c>
      <c r="E164" s="86"/>
      <c r="F164" s="87">
        <v>22.382000000000001</v>
      </c>
      <c r="G164" s="88"/>
      <c r="H164" s="523"/>
    </row>
    <row r="165" spans="1:8" ht="24" customHeight="1">
      <c r="A165" s="77">
        <v>62</v>
      </c>
      <c r="B165" s="78" t="s">
        <v>86</v>
      </c>
      <c r="C165" s="78" t="s">
        <v>761</v>
      </c>
      <c r="D165" s="78" t="s">
        <v>762</v>
      </c>
      <c r="E165" s="78" t="s">
        <v>92</v>
      </c>
      <c r="F165" s="79">
        <v>305.815</v>
      </c>
      <c r="G165" s="80"/>
      <c r="H165" s="521">
        <f>G165*F165</f>
        <v>0</v>
      </c>
    </row>
    <row r="166" spans="1:8" ht="13.5" customHeight="1">
      <c r="A166" s="81"/>
      <c r="B166" s="82"/>
      <c r="C166" s="82"/>
      <c r="D166" s="82" t="s">
        <v>763</v>
      </c>
      <c r="E166" s="82"/>
      <c r="F166" s="83">
        <v>305.815</v>
      </c>
      <c r="G166" s="84"/>
      <c r="H166" s="522"/>
    </row>
    <row r="167" spans="1:8" ht="13.5" customHeight="1">
      <c r="A167" s="85"/>
      <c r="B167" s="86"/>
      <c r="C167" s="86"/>
      <c r="D167" s="86" t="s">
        <v>98</v>
      </c>
      <c r="E167" s="86"/>
      <c r="F167" s="87">
        <v>305.815</v>
      </c>
      <c r="G167" s="88"/>
      <c r="H167" s="523"/>
    </row>
    <row r="168" spans="1:8" ht="13.5" customHeight="1">
      <c r="A168" s="77">
        <v>63</v>
      </c>
      <c r="B168" s="78" t="s">
        <v>86</v>
      </c>
      <c r="C168" s="78" t="s">
        <v>764</v>
      </c>
      <c r="D168" s="78" t="s">
        <v>765</v>
      </c>
      <c r="E168" s="78" t="s">
        <v>89</v>
      </c>
      <c r="F168" s="79">
        <v>751.46900000000005</v>
      </c>
      <c r="G168" s="80"/>
      <c r="H168" s="521">
        <f>G168*F168</f>
        <v>0</v>
      </c>
    </row>
    <row r="169" spans="1:8" ht="13.5" customHeight="1">
      <c r="A169" s="81"/>
      <c r="B169" s="82"/>
      <c r="C169" s="82"/>
      <c r="D169" s="82" t="s">
        <v>766</v>
      </c>
      <c r="E169" s="82"/>
      <c r="F169" s="83">
        <v>751.46900000000005</v>
      </c>
      <c r="G169" s="84"/>
      <c r="H169" s="522"/>
    </row>
    <row r="170" spans="1:8" ht="13.5" customHeight="1">
      <c r="A170" s="85"/>
      <c r="B170" s="86"/>
      <c r="C170" s="86"/>
      <c r="D170" s="86" t="s">
        <v>98</v>
      </c>
      <c r="E170" s="86"/>
      <c r="F170" s="87">
        <v>751.46900000000005</v>
      </c>
      <c r="G170" s="88"/>
      <c r="H170" s="523"/>
    </row>
    <row r="171" spans="1:8" ht="13.5" customHeight="1">
      <c r="A171" s="77">
        <v>64</v>
      </c>
      <c r="B171" s="78" t="s">
        <v>86</v>
      </c>
      <c r="C171" s="78" t="s">
        <v>764</v>
      </c>
      <c r="D171" s="78" t="s">
        <v>765</v>
      </c>
      <c r="E171" s="78" t="s">
        <v>89</v>
      </c>
      <c r="F171" s="79">
        <v>34.08</v>
      </c>
      <c r="G171" s="80"/>
      <c r="H171" s="521">
        <f>G171*F171</f>
        <v>0</v>
      </c>
    </row>
    <row r="172" spans="1:8" ht="13.5" customHeight="1">
      <c r="A172" s="81"/>
      <c r="B172" s="82"/>
      <c r="C172" s="82"/>
      <c r="D172" s="82" t="s">
        <v>767</v>
      </c>
      <c r="E172" s="82"/>
      <c r="F172" s="83">
        <v>34.08</v>
      </c>
      <c r="G172" s="84"/>
      <c r="H172" s="522"/>
    </row>
    <row r="173" spans="1:8" ht="13.5" customHeight="1">
      <c r="A173" s="85"/>
      <c r="B173" s="86"/>
      <c r="C173" s="86"/>
      <c r="D173" s="86" t="s">
        <v>98</v>
      </c>
      <c r="E173" s="86"/>
      <c r="F173" s="87">
        <v>34.08</v>
      </c>
      <c r="G173" s="88"/>
      <c r="H173" s="523"/>
    </row>
    <row r="174" spans="1:8" ht="13.5" customHeight="1">
      <c r="A174" s="77">
        <v>65</v>
      </c>
      <c r="B174" s="78" t="s">
        <v>86</v>
      </c>
      <c r="C174" s="78" t="s">
        <v>764</v>
      </c>
      <c r="D174" s="78" t="s">
        <v>765</v>
      </c>
      <c r="E174" s="78" t="s">
        <v>89</v>
      </c>
      <c r="F174" s="79">
        <v>43.78</v>
      </c>
      <c r="G174" s="80"/>
      <c r="H174" s="521">
        <f>G174*F174</f>
        <v>0</v>
      </c>
    </row>
    <row r="175" spans="1:8" ht="13.5" customHeight="1">
      <c r="A175" s="81"/>
      <c r="B175" s="82"/>
      <c r="C175" s="82"/>
      <c r="D175" s="82" t="s">
        <v>768</v>
      </c>
      <c r="E175" s="82"/>
      <c r="F175" s="83">
        <v>33</v>
      </c>
      <c r="G175" s="84"/>
      <c r="H175" s="522"/>
    </row>
    <row r="176" spans="1:8" ht="13.5" customHeight="1">
      <c r="A176" s="81"/>
      <c r="B176" s="82"/>
      <c r="C176" s="82"/>
      <c r="D176" s="82" t="s">
        <v>769</v>
      </c>
      <c r="E176" s="82"/>
      <c r="F176" s="83">
        <v>10.78</v>
      </c>
      <c r="G176" s="84"/>
      <c r="H176" s="522"/>
    </row>
    <row r="177" spans="1:8" ht="13.5" customHeight="1">
      <c r="A177" s="85"/>
      <c r="B177" s="86"/>
      <c r="C177" s="86"/>
      <c r="D177" s="86" t="s">
        <v>98</v>
      </c>
      <c r="E177" s="86"/>
      <c r="F177" s="87">
        <v>43.78</v>
      </c>
      <c r="G177" s="88"/>
      <c r="H177" s="523"/>
    </row>
    <row r="178" spans="1:8" ht="13.5" customHeight="1">
      <c r="A178" s="77">
        <v>66</v>
      </c>
      <c r="B178" s="78" t="s">
        <v>86</v>
      </c>
      <c r="C178" s="78" t="s">
        <v>770</v>
      </c>
      <c r="D178" s="78" t="s">
        <v>771</v>
      </c>
      <c r="E178" s="78" t="s">
        <v>89</v>
      </c>
      <c r="F178" s="79">
        <v>751.46900000000005</v>
      </c>
      <c r="G178" s="80"/>
      <c r="H178" s="521">
        <f>G178*F178</f>
        <v>0</v>
      </c>
    </row>
    <row r="179" spans="1:8" ht="13.5" customHeight="1">
      <c r="A179" s="77">
        <v>67</v>
      </c>
      <c r="B179" s="78" t="s">
        <v>86</v>
      </c>
      <c r="C179" s="78" t="s">
        <v>770</v>
      </c>
      <c r="D179" s="78" t="s">
        <v>771</v>
      </c>
      <c r="E179" s="78" t="s">
        <v>89</v>
      </c>
      <c r="F179" s="79">
        <v>34.08</v>
      </c>
      <c r="G179" s="80"/>
      <c r="H179" s="521">
        <f>G179*F179</f>
        <v>0</v>
      </c>
    </row>
    <row r="180" spans="1:8" ht="13.5" customHeight="1">
      <c r="A180" s="77">
        <v>68</v>
      </c>
      <c r="B180" s="78" t="s">
        <v>86</v>
      </c>
      <c r="C180" s="78" t="s">
        <v>770</v>
      </c>
      <c r="D180" s="78" t="s">
        <v>771</v>
      </c>
      <c r="E180" s="78" t="s">
        <v>89</v>
      </c>
      <c r="F180" s="79">
        <v>43.78</v>
      </c>
      <c r="G180" s="80"/>
      <c r="H180" s="521">
        <f>G180*F180</f>
        <v>0</v>
      </c>
    </row>
    <row r="181" spans="1:8" ht="13.5" customHeight="1">
      <c r="A181" s="77">
        <v>69</v>
      </c>
      <c r="B181" s="78" t="s">
        <v>86</v>
      </c>
      <c r="C181" s="78" t="s">
        <v>772</v>
      </c>
      <c r="D181" s="78" t="s">
        <v>773</v>
      </c>
      <c r="E181" s="78" t="s">
        <v>142</v>
      </c>
      <c r="F181" s="79">
        <v>0.51</v>
      </c>
      <c r="G181" s="80"/>
      <c r="H181" s="521">
        <f>G181*F181</f>
        <v>0</v>
      </c>
    </row>
    <row r="182" spans="1:8" ht="24" customHeight="1">
      <c r="A182" s="77">
        <v>70</v>
      </c>
      <c r="B182" s="78" t="s">
        <v>86</v>
      </c>
      <c r="C182" s="78" t="s">
        <v>774</v>
      </c>
      <c r="D182" s="78" t="s">
        <v>775</v>
      </c>
      <c r="E182" s="78" t="s">
        <v>142</v>
      </c>
      <c r="F182" s="79">
        <v>0.89</v>
      </c>
      <c r="G182" s="80"/>
      <c r="H182" s="521">
        <f>G182*F182</f>
        <v>0</v>
      </c>
    </row>
    <row r="183" spans="1:8" ht="13.5" customHeight="1">
      <c r="A183" s="81"/>
      <c r="B183" s="82"/>
      <c r="C183" s="82"/>
      <c r="D183" s="82" t="s">
        <v>776</v>
      </c>
      <c r="E183" s="82"/>
      <c r="F183" s="83">
        <v>0.89</v>
      </c>
      <c r="G183" s="84"/>
      <c r="H183" s="522"/>
    </row>
    <row r="184" spans="1:8" ht="13.5" customHeight="1">
      <c r="A184" s="85"/>
      <c r="B184" s="86"/>
      <c r="C184" s="86"/>
      <c r="D184" s="86" t="s">
        <v>98</v>
      </c>
      <c r="E184" s="86"/>
      <c r="F184" s="87">
        <v>0.89</v>
      </c>
      <c r="G184" s="88"/>
      <c r="H184" s="523"/>
    </row>
    <row r="185" spans="1:8" ht="24" customHeight="1">
      <c r="A185" s="77">
        <v>71</v>
      </c>
      <c r="B185" s="78" t="s">
        <v>86</v>
      </c>
      <c r="C185" s="78" t="s">
        <v>777</v>
      </c>
      <c r="D185" s="78" t="s">
        <v>778</v>
      </c>
      <c r="E185" s="78" t="s">
        <v>89</v>
      </c>
      <c r="F185" s="79">
        <v>12.6</v>
      </c>
      <c r="G185" s="80"/>
      <c r="H185" s="521">
        <f>G185*F185</f>
        <v>0</v>
      </c>
    </row>
    <row r="186" spans="1:8" ht="24" customHeight="1">
      <c r="A186" s="89">
        <v>72</v>
      </c>
      <c r="B186" s="90" t="s">
        <v>183</v>
      </c>
      <c r="C186" s="90" t="s">
        <v>779</v>
      </c>
      <c r="D186" s="90" t="s">
        <v>780</v>
      </c>
      <c r="E186" s="90" t="s">
        <v>161</v>
      </c>
      <c r="F186" s="91">
        <v>12</v>
      </c>
      <c r="G186" s="92"/>
      <c r="H186" s="524">
        <f>G186*F186</f>
        <v>0</v>
      </c>
    </row>
    <row r="187" spans="1:8" ht="28.5" customHeight="1">
      <c r="A187" s="73"/>
      <c r="B187" s="74"/>
      <c r="C187" s="74" t="s">
        <v>44</v>
      </c>
      <c r="D187" s="74" t="s">
        <v>153</v>
      </c>
      <c r="E187" s="74"/>
      <c r="F187" s="75"/>
      <c r="G187" s="76"/>
      <c r="H187" s="520">
        <f>SUM(H188:H205)</f>
        <v>0</v>
      </c>
    </row>
    <row r="188" spans="1:8" ht="24" customHeight="1">
      <c r="A188" s="77">
        <v>73</v>
      </c>
      <c r="B188" s="78" t="s">
        <v>86</v>
      </c>
      <c r="C188" s="78" t="s">
        <v>154</v>
      </c>
      <c r="D188" s="78" t="s">
        <v>155</v>
      </c>
      <c r="E188" s="78" t="s">
        <v>156</v>
      </c>
      <c r="F188" s="79">
        <v>4</v>
      </c>
      <c r="G188" s="80"/>
      <c r="H188" s="521">
        <f>G188*F188</f>
        <v>0</v>
      </c>
    </row>
    <row r="189" spans="1:8" ht="13.5" customHeight="1">
      <c r="A189" s="81"/>
      <c r="B189" s="82"/>
      <c r="C189" s="82"/>
      <c r="D189" s="82" t="s">
        <v>781</v>
      </c>
      <c r="E189" s="82"/>
      <c r="F189" s="83">
        <v>4</v>
      </c>
      <c r="G189" s="84"/>
      <c r="H189" s="522"/>
    </row>
    <row r="190" spans="1:8" ht="13.5" customHeight="1">
      <c r="A190" s="85"/>
      <c r="B190" s="86"/>
      <c r="C190" s="86"/>
      <c r="D190" s="86" t="s">
        <v>98</v>
      </c>
      <c r="E190" s="86"/>
      <c r="F190" s="87">
        <v>4</v>
      </c>
      <c r="G190" s="88"/>
      <c r="H190" s="523"/>
    </row>
    <row r="191" spans="1:8" ht="24" customHeight="1">
      <c r="A191" s="89">
        <v>74</v>
      </c>
      <c r="B191" s="90" t="s">
        <v>158</v>
      </c>
      <c r="C191" s="90" t="s">
        <v>782</v>
      </c>
      <c r="D191" s="90" t="s">
        <v>783</v>
      </c>
      <c r="E191" s="90" t="s">
        <v>161</v>
      </c>
      <c r="F191" s="91">
        <v>1</v>
      </c>
      <c r="G191" s="92"/>
      <c r="H191" s="524">
        <f>G191*F191</f>
        <v>0</v>
      </c>
    </row>
    <row r="192" spans="1:8" ht="24" customHeight="1">
      <c r="A192" s="77">
        <v>75</v>
      </c>
      <c r="B192" s="78" t="s">
        <v>86</v>
      </c>
      <c r="C192" s="78" t="s">
        <v>784</v>
      </c>
      <c r="D192" s="78" t="s">
        <v>785</v>
      </c>
      <c r="E192" s="78" t="s">
        <v>89</v>
      </c>
      <c r="F192" s="79">
        <v>127.54</v>
      </c>
      <c r="G192" s="80"/>
      <c r="H192" s="521">
        <f>G192*F192</f>
        <v>0</v>
      </c>
    </row>
    <row r="193" spans="1:8" ht="13.5" customHeight="1">
      <c r="A193" s="81"/>
      <c r="B193" s="82"/>
      <c r="C193" s="82"/>
      <c r="D193" s="82" t="s">
        <v>786</v>
      </c>
      <c r="E193" s="82"/>
      <c r="F193" s="83">
        <v>132.6</v>
      </c>
      <c r="G193" s="84"/>
      <c r="H193" s="522"/>
    </row>
    <row r="194" spans="1:8" ht="13.5" customHeight="1">
      <c r="A194" s="81"/>
      <c r="B194" s="82"/>
      <c r="C194" s="82"/>
      <c r="D194" s="82" t="s">
        <v>787</v>
      </c>
      <c r="E194" s="82"/>
      <c r="F194" s="83">
        <v>-5.0599999999999996</v>
      </c>
      <c r="G194" s="84"/>
      <c r="H194" s="522"/>
    </row>
    <row r="195" spans="1:8" ht="13.5" customHeight="1">
      <c r="A195" s="85"/>
      <c r="B195" s="86"/>
      <c r="C195" s="86"/>
      <c r="D195" s="86" t="s">
        <v>98</v>
      </c>
      <c r="E195" s="86"/>
      <c r="F195" s="87">
        <v>127.54</v>
      </c>
      <c r="G195" s="88"/>
      <c r="H195" s="523"/>
    </row>
    <row r="196" spans="1:8" ht="13.5" customHeight="1">
      <c r="A196" s="77">
        <v>76</v>
      </c>
      <c r="B196" s="78" t="s">
        <v>86</v>
      </c>
      <c r="C196" s="78" t="s">
        <v>788</v>
      </c>
      <c r="D196" s="78" t="s">
        <v>789</v>
      </c>
      <c r="E196" s="78" t="s">
        <v>89</v>
      </c>
      <c r="F196" s="79">
        <v>21.3</v>
      </c>
      <c r="G196" s="80"/>
      <c r="H196" s="521">
        <f>G196*F196</f>
        <v>0</v>
      </c>
    </row>
    <row r="197" spans="1:8" ht="13.5" customHeight="1">
      <c r="A197" s="81"/>
      <c r="B197" s="82"/>
      <c r="C197" s="82"/>
      <c r="D197" s="82" t="s">
        <v>790</v>
      </c>
      <c r="E197" s="82"/>
      <c r="F197" s="83">
        <v>11.05</v>
      </c>
      <c r="G197" s="84"/>
      <c r="H197" s="522"/>
    </row>
    <row r="198" spans="1:8" ht="13.5" customHeight="1">
      <c r="A198" s="81"/>
      <c r="B198" s="82"/>
      <c r="C198" s="82"/>
      <c r="D198" s="82" t="s">
        <v>791</v>
      </c>
      <c r="E198" s="82"/>
      <c r="F198" s="83">
        <v>10.25</v>
      </c>
      <c r="G198" s="84"/>
      <c r="H198" s="522"/>
    </row>
    <row r="199" spans="1:8" ht="13.5" customHeight="1">
      <c r="A199" s="85"/>
      <c r="B199" s="86"/>
      <c r="C199" s="86"/>
      <c r="D199" s="86" t="s">
        <v>98</v>
      </c>
      <c r="E199" s="86"/>
      <c r="F199" s="87">
        <v>21.3</v>
      </c>
      <c r="G199" s="88"/>
      <c r="H199" s="523"/>
    </row>
    <row r="200" spans="1:8" ht="13.5" customHeight="1">
      <c r="A200" s="77">
        <v>77</v>
      </c>
      <c r="B200" s="78" t="s">
        <v>86</v>
      </c>
      <c r="C200" s="78" t="s">
        <v>792</v>
      </c>
      <c r="D200" s="78" t="s">
        <v>793</v>
      </c>
      <c r="E200" s="78" t="s">
        <v>89</v>
      </c>
      <c r="F200" s="79">
        <v>21.3</v>
      </c>
      <c r="G200" s="80"/>
      <c r="H200" s="521">
        <f t="shared" ref="H200:H205" si="1">G200*F200</f>
        <v>0</v>
      </c>
    </row>
    <row r="201" spans="1:8" ht="13.5" customHeight="1">
      <c r="A201" s="77">
        <v>78</v>
      </c>
      <c r="B201" s="78" t="s">
        <v>86</v>
      </c>
      <c r="C201" s="78" t="s">
        <v>794</v>
      </c>
      <c r="D201" s="78" t="s">
        <v>795</v>
      </c>
      <c r="E201" s="78" t="s">
        <v>142</v>
      </c>
      <c r="F201" s="79">
        <v>0.28499999999999998</v>
      </c>
      <c r="G201" s="80"/>
      <c r="H201" s="521">
        <f t="shared" si="1"/>
        <v>0</v>
      </c>
    </row>
    <row r="202" spans="1:8" ht="13.5" customHeight="1">
      <c r="A202" s="77">
        <v>79</v>
      </c>
      <c r="B202" s="78" t="s">
        <v>86</v>
      </c>
      <c r="C202" s="78" t="s">
        <v>796</v>
      </c>
      <c r="D202" s="78" t="s">
        <v>797</v>
      </c>
      <c r="E202" s="78" t="s">
        <v>161</v>
      </c>
      <c r="F202" s="79">
        <v>8</v>
      </c>
      <c r="G202" s="80"/>
      <c r="H202" s="521">
        <f t="shared" si="1"/>
        <v>0</v>
      </c>
    </row>
    <row r="203" spans="1:8" ht="13.5" customHeight="1">
      <c r="A203" s="77">
        <v>80</v>
      </c>
      <c r="B203" s="78" t="s">
        <v>86</v>
      </c>
      <c r="C203" s="78" t="s">
        <v>798</v>
      </c>
      <c r="D203" s="78" t="s">
        <v>799</v>
      </c>
      <c r="E203" s="78" t="s">
        <v>161</v>
      </c>
      <c r="F203" s="79">
        <v>4</v>
      </c>
      <c r="G203" s="80"/>
      <c r="H203" s="521">
        <f t="shared" si="1"/>
        <v>0</v>
      </c>
    </row>
    <row r="204" spans="1:8" ht="13.5" customHeight="1">
      <c r="A204" s="77">
        <v>81</v>
      </c>
      <c r="B204" s="78" t="s">
        <v>86</v>
      </c>
      <c r="C204" s="78" t="s">
        <v>800</v>
      </c>
      <c r="D204" s="78" t="s">
        <v>801</v>
      </c>
      <c r="E204" s="78" t="s">
        <v>161</v>
      </c>
      <c r="F204" s="79">
        <v>2</v>
      </c>
      <c r="G204" s="80"/>
      <c r="H204" s="521">
        <f t="shared" si="1"/>
        <v>0</v>
      </c>
    </row>
    <row r="205" spans="1:8" ht="13.5" customHeight="1">
      <c r="A205" s="77">
        <v>82</v>
      </c>
      <c r="B205" s="78" t="s">
        <v>86</v>
      </c>
      <c r="C205" s="78" t="s">
        <v>802</v>
      </c>
      <c r="D205" s="78" t="s">
        <v>803</v>
      </c>
      <c r="E205" s="78" t="s">
        <v>161</v>
      </c>
      <c r="F205" s="79">
        <v>1</v>
      </c>
      <c r="G205" s="80"/>
      <c r="H205" s="521">
        <f t="shared" si="1"/>
        <v>0</v>
      </c>
    </row>
    <row r="206" spans="1:8" ht="28.5" customHeight="1">
      <c r="A206" s="73"/>
      <c r="B206" s="74"/>
      <c r="C206" s="74" t="s">
        <v>49</v>
      </c>
      <c r="D206" s="74" t="s">
        <v>180</v>
      </c>
      <c r="E206" s="74"/>
      <c r="F206" s="75"/>
      <c r="G206" s="76"/>
      <c r="H206" s="520">
        <f>SUM(H207:H214)</f>
        <v>0</v>
      </c>
    </row>
    <row r="207" spans="1:8" ht="34.5" customHeight="1">
      <c r="A207" s="77">
        <v>83</v>
      </c>
      <c r="B207" s="78" t="s">
        <v>804</v>
      </c>
      <c r="C207" s="78" t="s">
        <v>805</v>
      </c>
      <c r="D207" s="78" t="s">
        <v>806</v>
      </c>
      <c r="E207" s="78" t="s">
        <v>142</v>
      </c>
      <c r="F207" s="79">
        <v>7.48</v>
      </c>
      <c r="G207" s="80"/>
      <c r="H207" s="521">
        <f>G207*F207</f>
        <v>0</v>
      </c>
    </row>
    <row r="208" spans="1:8" ht="13.5" customHeight="1">
      <c r="A208" s="81"/>
      <c r="B208" s="82"/>
      <c r="C208" s="82"/>
      <c r="D208" s="82" t="s">
        <v>807</v>
      </c>
      <c r="E208" s="82"/>
      <c r="F208" s="83">
        <v>6.8</v>
      </c>
      <c r="G208" s="84"/>
      <c r="H208" s="522"/>
    </row>
    <row r="209" spans="1:8" ht="13.5" customHeight="1">
      <c r="A209" s="85"/>
      <c r="B209" s="86"/>
      <c r="C209" s="86"/>
      <c r="D209" s="86" t="s">
        <v>98</v>
      </c>
      <c r="E209" s="86"/>
      <c r="F209" s="87">
        <v>6.8</v>
      </c>
      <c r="G209" s="88"/>
      <c r="H209" s="523"/>
    </row>
    <row r="210" spans="1:8" ht="24" customHeight="1">
      <c r="A210" s="89">
        <v>84</v>
      </c>
      <c r="B210" s="90"/>
      <c r="C210" s="90" t="s">
        <v>328</v>
      </c>
      <c r="D210" s="90" t="s">
        <v>808</v>
      </c>
      <c r="E210" s="90" t="s">
        <v>142</v>
      </c>
      <c r="F210" s="91">
        <v>7.48</v>
      </c>
      <c r="G210" s="92"/>
      <c r="H210" s="524">
        <f>G210*F210</f>
        <v>0</v>
      </c>
    </row>
    <row r="211" spans="1:8" ht="24" customHeight="1">
      <c r="A211" s="77">
        <v>85</v>
      </c>
      <c r="B211" s="78" t="s">
        <v>86</v>
      </c>
      <c r="C211" s="78" t="s">
        <v>809</v>
      </c>
      <c r="D211" s="78" t="s">
        <v>810</v>
      </c>
      <c r="E211" s="78" t="s">
        <v>92</v>
      </c>
      <c r="F211" s="79">
        <v>0.75</v>
      </c>
      <c r="G211" s="80"/>
      <c r="H211" s="521">
        <f>G211*F211</f>
        <v>0</v>
      </c>
    </row>
    <row r="212" spans="1:8" ht="13.5" customHeight="1">
      <c r="A212" s="81"/>
      <c r="B212" s="82"/>
      <c r="C212" s="82"/>
      <c r="D212" s="82" t="s">
        <v>811</v>
      </c>
      <c r="E212" s="82"/>
      <c r="F212" s="83">
        <v>0.75</v>
      </c>
      <c r="G212" s="84"/>
      <c r="H212" s="522"/>
    </row>
    <row r="213" spans="1:8" ht="13.5" customHeight="1">
      <c r="A213" s="85"/>
      <c r="B213" s="86"/>
      <c r="C213" s="86"/>
      <c r="D213" s="86" t="s">
        <v>98</v>
      </c>
      <c r="E213" s="86"/>
      <c r="F213" s="87">
        <v>0.75</v>
      </c>
      <c r="G213" s="88"/>
      <c r="H213" s="523"/>
    </row>
    <row r="214" spans="1:8" ht="24" customHeight="1">
      <c r="A214" s="77">
        <v>86</v>
      </c>
      <c r="B214" s="78" t="s">
        <v>86</v>
      </c>
      <c r="C214" s="78" t="s">
        <v>809</v>
      </c>
      <c r="D214" s="78" t="s">
        <v>810</v>
      </c>
      <c r="E214" s="78" t="s">
        <v>92</v>
      </c>
      <c r="F214" s="79">
        <v>5.76</v>
      </c>
      <c r="G214" s="80"/>
      <c r="H214" s="521">
        <f>G214*F214</f>
        <v>0</v>
      </c>
    </row>
    <row r="215" spans="1:8" ht="13.5" customHeight="1">
      <c r="A215" s="81"/>
      <c r="B215" s="82"/>
      <c r="C215" s="82"/>
      <c r="D215" s="82" t="s">
        <v>812</v>
      </c>
      <c r="E215" s="82"/>
      <c r="F215" s="83">
        <v>5.76</v>
      </c>
      <c r="G215" s="84"/>
      <c r="H215" s="522"/>
    </row>
    <row r="216" spans="1:8" ht="13.5" customHeight="1">
      <c r="A216" s="85"/>
      <c r="B216" s="86"/>
      <c r="C216" s="86"/>
      <c r="D216" s="86" t="s">
        <v>98</v>
      </c>
      <c r="E216" s="86"/>
      <c r="F216" s="87">
        <v>5.76</v>
      </c>
      <c r="G216" s="88"/>
      <c r="H216" s="523"/>
    </row>
    <row r="217" spans="1:8" ht="28.5" customHeight="1">
      <c r="A217" s="73"/>
      <c r="B217" s="74"/>
      <c r="C217" s="74" t="s">
        <v>53</v>
      </c>
      <c r="D217" s="74" t="s">
        <v>193</v>
      </c>
      <c r="E217" s="74"/>
      <c r="F217" s="75"/>
      <c r="G217" s="76"/>
      <c r="H217" s="520">
        <f>SUM(H218:H221)</f>
        <v>0</v>
      </c>
    </row>
    <row r="218" spans="1:8" ht="24" customHeight="1">
      <c r="A218" s="77">
        <v>87</v>
      </c>
      <c r="B218" s="78" t="s">
        <v>86</v>
      </c>
      <c r="C218" s="78" t="s">
        <v>813</v>
      </c>
      <c r="D218" s="78" t="s">
        <v>814</v>
      </c>
      <c r="E218" s="78" t="s">
        <v>89</v>
      </c>
      <c r="F218" s="79">
        <v>135.91800000000001</v>
      </c>
      <c r="G218" s="80"/>
      <c r="H218" s="521">
        <f>G218*F218</f>
        <v>0</v>
      </c>
    </row>
    <row r="219" spans="1:8" ht="13.5" customHeight="1">
      <c r="A219" s="81"/>
      <c r="B219" s="82"/>
      <c r="C219" s="82"/>
      <c r="D219" s="82" t="s">
        <v>815</v>
      </c>
      <c r="E219" s="82"/>
      <c r="F219" s="83">
        <v>135.91800000000001</v>
      </c>
      <c r="G219" s="84"/>
      <c r="H219" s="522"/>
    </row>
    <row r="220" spans="1:8" ht="13.5" customHeight="1">
      <c r="A220" s="85"/>
      <c r="B220" s="86"/>
      <c r="C220" s="86"/>
      <c r="D220" s="86" t="s">
        <v>98</v>
      </c>
      <c r="E220" s="86"/>
      <c r="F220" s="87">
        <v>135.91800000000001</v>
      </c>
      <c r="G220" s="88"/>
      <c r="H220" s="523"/>
    </row>
    <row r="221" spans="1:8" ht="24" customHeight="1">
      <c r="A221" s="89">
        <v>88</v>
      </c>
      <c r="B221" s="90" t="s">
        <v>206</v>
      </c>
      <c r="C221" s="90" t="s">
        <v>816</v>
      </c>
      <c r="D221" s="90" t="s">
        <v>817</v>
      </c>
      <c r="E221" s="90" t="s">
        <v>89</v>
      </c>
      <c r="F221" s="91">
        <v>135.91800000000001</v>
      </c>
      <c r="G221" s="92"/>
      <c r="H221" s="524">
        <f>G221*F221</f>
        <v>0</v>
      </c>
    </row>
    <row r="222" spans="1:8" ht="28.5" customHeight="1">
      <c r="A222" s="73"/>
      <c r="B222" s="74"/>
      <c r="C222" s="74" t="s">
        <v>55</v>
      </c>
      <c r="D222" s="74" t="s">
        <v>200</v>
      </c>
      <c r="E222" s="74"/>
      <c r="F222" s="75"/>
      <c r="G222" s="76"/>
      <c r="H222" s="520">
        <f>SUM(H223:H273)</f>
        <v>0</v>
      </c>
    </row>
    <row r="223" spans="1:8" ht="24" customHeight="1">
      <c r="A223" s="77">
        <v>89</v>
      </c>
      <c r="B223" s="78" t="s">
        <v>86</v>
      </c>
      <c r="C223" s="78" t="s">
        <v>818</v>
      </c>
      <c r="D223" s="78" t="s">
        <v>819</v>
      </c>
      <c r="E223" s="78" t="s">
        <v>89</v>
      </c>
      <c r="F223" s="79">
        <v>146.63999999999999</v>
      </c>
      <c r="G223" s="80"/>
      <c r="H223" s="521">
        <f>G223*F223</f>
        <v>0</v>
      </c>
    </row>
    <row r="224" spans="1:8" ht="13.5" customHeight="1">
      <c r="A224" s="81"/>
      <c r="B224" s="82"/>
      <c r="C224" s="82"/>
      <c r="D224" s="82" t="s">
        <v>820</v>
      </c>
      <c r="E224" s="82"/>
      <c r="F224" s="83">
        <v>151.69999999999999</v>
      </c>
      <c r="G224" s="84"/>
      <c r="H224" s="522"/>
    </row>
    <row r="225" spans="1:8" ht="13.5" customHeight="1">
      <c r="A225" s="81"/>
      <c r="B225" s="82"/>
      <c r="C225" s="82"/>
      <c r="D225" s="82" t="s">
        <v>821</v>
      </c>
      <c r="E225" s="82"/>
      <c r="F225" s="83">
        <v>-5.0599999999999996</v>
      </c>
      <c r="G225" s="84"/>
      <c r="H225" s="522"/>
    </row>
    <row r="226" spans="1:8" ht="13.5" customHeight="1">
      <c r="A226" s="85"/>
      <c r="B226" s="86"/>
      <c r="C226" s="86"/>
      <c r="D226" s="86" t="s">
        <v>98</v>
      </c>
      <c r="E226" s="86"/>
      <c r="F226" s="87">
        <v>146.63999999999999</v>
      </c>
      <c r="G226" s="88"/>
      <c r="H226" s="523"/>
    </row>
    <row r="227" spans="1:8" ht="13.5" customHeight="1">
      <c r="A227" s="77">
        <v>90</v>
      </c>
      <c r="B227" s="78" t="s">
        <v>86</v>
      </c>
      <c r="C227" s="78" t="s">
        <v>822</v>
      </c>
      <c r="D227" s="78" t="s">
        <v>823</v>
      </c>
      <c r="E227" s="78" t="s">
        <v>89</v>
      </c>
      <c r="F227" s="79">
        <v>17.84</v>
      </c>
      <c r="G227" s="80"/>
      <c r="H227" s="521">
        <f>G227*F227</f>
        <v>0</v>
      </c>
    </row>
    <row r="228" spans="1:8" ht="13.5" customHeight="1">
      <c r="A228" s="81"/>
      <c r="B228" s="82"/>
      <c r="C228" s="82"/>
      <c r="D228" s="82" t="s">
        <v>824</v>
      </c>
      <c r="E228" s="82"/>
      <c r="F228" s="83">
        <v>13.44</v>
      </c>
      <c r="G228" s="84"/>
      <c r="H228" s="522"/>
    </row>
    <row r="229" spans="1:8" ht="13.5" customHeight="1">
      <c r="A229" s="81"/>
      <c r="B229" s="82"/>
      <c r="C229" s="82"/>
      <c r="D229" s="82" t="s">
        <v>825</v>
      </c>
      <c r="E229" s="82"/>
      <c r="F229" s="83">
        <v>4.4000000000000004</v>
      </c>
      <c r="G229" s="84"/>
      <c r="H229" s="522"/>
    </row>
    <row r="230" spans="1:8" ht="13.5" customHeight="1">
      <c r="A230" s="85"/>
      <c r="B230" s="86"/>
      <c r="C230" s="86"/>
      <c r="D230" s="86" t="s">
        <v>98</v>
      </c>
      <c r="E230" s="86"/>
      <c r="F230" s="87">
        <v>17.84</v>
      </c>
      <c r="G230" s="88"/>
      <c r="H230" s="523"/>
    </row>
    <row r="231" spans="1:8" ht="13.5" customHeight="1">
      <c r="A231" s="77">
        <v>91</v>
      </c>
      <c r="B231" s="78" t="s">
        <v>86</v>
      </c>
      <c r="C231" s="78" t="s">
        <v>826</v>
      </c>
      <c r="D231" s="78" t="s">
        <v>827</v>
      </c>
      <c r="E231" s="78" t="s">
        <v>156</v>
      </c>
      <c r="F231" s="79">
        <v>55.06</v>
      </c>
      <c r="G231" s="80"/>
      <c r="H231" s="521">
        <f>G231*F231</f>
        <v>0</v>
      </c>
    </row>
    <row r="232" spans="1:8" ht="13.5" customHeight="1">
      <c r="A232" s="81"/>
      <c r="B232" s="82"/>
      <c r="C232" s="82"/>
      <c r="D232" s="82" t="s">
        <v>828</v>
      </c>
      <c r="E232" s="82"/>
      <c r="F232" s="83">
        <v>5.0599999999999996</v>
      </c>
      <c r="G232" s="84"/>
      <c r="H232" s="522"/>
    </row>
    <row r="233" spans="1:8" ht="13.5" customHeight="1">
      <c r="A233" s="81"/>
      <c r="B233" s="82"/>
      <c r="C233" s="82"/>
      <c r="D233" s="82" t="s">
        <v>829</v>
      </c>
      <c r="E233" s="82"/>
      <c r="F233" s="83">
        <v>50</v>
      </c>
      <c r="G233" s="84"/>
      <c r="H233" s="522"/>
    </row>
    <row r="234" spans="1:8" ht="13.5" customHeight="1">
      <c r="A234" s="85"/>
      <c r="B234" s="86"/>
      <c r="C234" s="86"/>
      <c r="D234" s="86" t="s">
        <v>98</v>
      </c>
      <c r="E234" s="86"/>
      <c r="F234" s="87">
        <v>55.06</v>
      </c>
      <c r="G234" s="88"/>
      <c r="H234" s="523"/>
    </row>
    <row r="235" spans="1:8" ht="24" customHeight="1">
      <c r="A235" s="77">
        <v>92</v>
      </c>
      <c r="B235" s="78" t="s">
        <v>86</v>
      </c>
      <c r="C235" s="78" t="s">
        <v>830</v>
      </c>
      <c r="D235" s="78" t="s">
        <v>831</v>
      </c>
      <c r="E235" s="78" t="s">
        <v>89</v>
      </c>
      <c r="F235" s="79">
        <v>246.19399999999999</v>
      </c>
      <c r="G235" s="80"/>
      <c r="H235" s="521">
        <f>G235*F235</f>
        <v>0</v>
      </c>
    </row>
    <row r="236" spans="1:8" ht="13.5" customHeight="1">
      <c r="A236" s="81"/>
      <c r="B236" s="82"/>
      <c r="C236" s="82"/>
      <c r="D236" s="82" t="s">
        <v>832</v>
      </c>
      <c r="E236" s="82"/>
      <c r="F236" s="83">
        <v>246.19399999999999</v>
      </c>
      <c r="G236" s="84"/>
      <c r="H236" s="522"/>
    </row>
    <row r="237" spans="1:8" ht="13.5" customHeight="1">
      <c r="A237" s="85"/>
      <c r="B237" s="86"/>
      <c r="C237" s="86"/>
      <c r="D237" s="86" t="s">
        <v>98</v>
      </c>
      <c r="E237" s="86"/>
      <c r="F237" s="87">
        <v>246.19399999999999</v>
      </c>
      <c r="G237" s="88"/>
      <c r="H237" s="523"/>
    </row>
    <row r="238" spans="1:8" ht="24" customHeight="1">
      <c r="A238" s="77">
        <v>93</v>
      </c>
      <c r="B238" s="78" t="s">
        <v>86</v>
      </c>
      <c r="C238" s="78" t="s">
        <v>833</v>
      </c>
      <c r="D238" s="78" t="s">
        <v>834</v>
      </c>
      <c r="E238" s="78" t="s">
        <v>89</v>
      </c>
      <c r="F238" s="79">
        <v>246.19399999999999</v>
      </c>
      <c r="G238" s="80"/>
      <c r="H238" s="521">
        <f>G238*F238</f>
        <v>0</v>
      </c>
    </row>
    <row r="239" spans="1:8" ht="24" customHeight="1">
      <c r="A239" s="77">
        <v>94</v>
      </c>
      <c r="B239" s="78" t="s">
        <v>86</v>
      </c>
      <c r="C239" s="78" t="s">
        <v>835</v>
      </c>
      <c r="D239" s="78" t="s">
        <v>836</v>
      </c>
      <c r="E239" s="78" t="s">
        <v>89</v>
      </c>
      <c r="F239" s="79">
        <v>11.05</v>
      </c>
      <c r="G239" s="80"/>
      <c r="H239" s="521">
        <f>G239*F239</f>
        <v>0</v>
      </c>
    </row>
    <row r="240" spans="1:8" ht="13.5" customHeight="1">
      <c r="A240" s="81"/>
      <c r="B240" s="82"/>
      <c r="C240" s="82"/>
      <c r="D240" s="82" t="s">
        <v>837</v>
      </c>
      <c r="E240" s="82"/>
      <c r="F240" s="83">
        <v>11.05</v>
      </c>
      <c r="G240" s="84"/>
      <c r="H240" s="522"/>
    </row>
    <row r="241" spans="1:8" ht="13.5" customHeight="1">
      <c r="A241" s="85"/>
      <c r="B241" s="86"/>
      <c r="C241" s="86"/>
      <c r="D241" s="86" t="s">
        <v>98</v>
      </c>
      <c r="E241" s="86"/>
      <c r="F241" s="87">
        <v>11.05</v>
      </c>
      <c r="G241" s="88"/>
      <c r="H241" s="523"/>
    </row>
    <row r="242" spans="1:8" ht="24" customHeight="1">
      <c r="A242" s="77">
        <v>95</v>
      </c>
      <c r="B242" s="78" t="s">
        <v>86</v>
      </c>
      <c r="C242" s="78" t="s">
        <v>838</v>
      </c>
      <c r="D242" s="78" t="s">
        <v>839</v>
      </c>
      <c r="E242" s="78" t="s">
        <v>92</v>
      </c>
      <c r="F242" s="79">
        <v>10.416</v>
      </c>
      <c r="G242" s="80"/>
      <c r="H242" s="521">
        <f>G242*F242</f>
        <v>0</v>
      </c>
    </row>
    <row r="243" spans="1:8" ht="13.5" customHeight="1">
      <c r="A243" s="81"/>
      <c r="B243" s="82"/>
      <c r="C243" s="82"/>
      <c r="D243" s="82" t="s">
        <v>840</v>
      </c>
      <c r="E243" s="82"/>
      <c r="F243" s="83">
        <v>10.416</v>
      </c>
      <c r="G243" s="84"/>
      <c r="H243" s="522"/>
    </row>
    <row r="244" spans="1:8" ht="13.5" customHeight="1">
      <c r="A244" s="85"/>
      <c r="B244" s="86"/>
      <c r="C244" s="86"/>
      <c r="D244" s="86" t="s">
        <v>98</v>
      </c>
      <c r="E244" s="86"/>
      <c r="F244" s="87">
        <v>10.416</v>
      </c>
      <c r="G244" s="88"/>
      <c r="H244" s="523"/>
    </row>
    <row r="245" spans="1:8" ht="13.5" customHeight="1">
      <c r="A245" s="77">
        <v>96</v>
      </c>
      <c r="B245" s="78" t="s">
        <v>86</v>
      </c>
      <c r="C245" s="78" t="s">
        <v>841</v>
      </c>
      <c r="D245" s="78" t="s">
        <v>842</v>
      </c>
      <c r="E245" s="78" t="s">
        <v>92</v>
      </c>
      <c r="F245" s="79">
        <v>10.416</v>
      </c>
      <c r="G245" s="80"/>
      <c r="H245" s="521">
        <f>G245*F245</f>
        <v>0</v>
      </c>
    </row>
    <row r="246" spans="1:8" ht="24" customHeight="1">
      <c r="A246" s="77">
        <v>97</v>
      </c>
      <c r="B246" s="78" t="s">
        <v>86</v>
      </c>
      <c r="C246" s="78" t="s">
        <v>843</v>
      </c>
      <c r="D246" s="78" t="s">
        <v>844</v>
      </c>
      <c r="E246" s="78" t="s">
        <v>92</v>
      </c>
      <c r="F246" s="79">
        <v>10.416</v>
      </c>
      <c r="G246" s="80"/>
      <c r="H246" s="521">
        <f>G246*F246</f>
        <v>0</v>
      </c>
    </row>
    <row r="247" spans="1:8" ht="13.5" customHeight="1">
      <c r="A247" s="77">
        <v>98</v>
      </c>
      <c r="B247" s="78" t="s">
        <v>86</v>
      </c>
      <c r="C247" s="78" t="s">
        <v>845</v>
      </c>
      <c r="D247" s="78" t="s">
        <v>846</v>
      </c>
      <c r="E247" s="78" t="s">
        <v>142</v>
      </c>
      <c r="F247" s="79">
        <v>0.89900000000000002</v>
      </c>
      <c r="G247" s="80"/>
      <c r="H247" s="521">
        <f>G247*F247</f>
        <v>0</v>
      </c>
    </row>
    <row r="248" spans="1:8" ht="13.5" customHeight="1">
      <c r="A248" s="81"/>
      <c r="B248" s="82"/>
      <c r="C248" s="82"/>
      <c r="D248" s="82" t="s">
        <v>847</v>
      </c>
      <c r="E248" s="82"/>
      <c r="F248" s="83">
        <v>0.89900000000000002</v>
      </c>
      <c r="G248" s="84"/>
      <c r="H248" s="522"/>
    </row>
    <row r="249" spans="1:8" ht="13.5" customHeight="1">
      <c r="A249" s="85"/>
      <c r="B249" s="86"/>
      <c r="C249" s="86"/>
      <c r="D249" s="86" t="s">
        <v>98</v>
      </c>
      <c r="E249" s="86"/>
      <c r="F249" s="87">
        <v>0.89900000000000002</v>
      </c>
      <c r="G249" s="88"/>
      <c r="H249" s="523"/>
    </row>
    <row r="250" spans="1:8" ht="13.5" customHeight="1">
      <c r="A250" s="77">
        <v>99</v>
      </c>
      <c r="B250" s="78" t="s">
        <v>86</v>
      </c>
      <c r="C250" s="78" t="s">
        <v>848</v>
      </c>
      <c r="D250" s="78" t="s">
        <v>849</v>
      </c>
      <c r="E250" s="78" t="s">
        <v>89</v>
      </c>
      <c r="F250" s="79">
        <v>120</v>
      </c>
      <c r="G250" s="80"/>
      <c r="H250" s="521">
        <f>G250*F250</f>
        <v>0</v>
      </c>
    </row>
    <row r="251" spans="1:8" ht="24" customHeight="1">
      <c r="A251" s="77">
        <v>100</v>
      </c>
      <c r="B251" s="78" t="s">
        <v>86</v>
      </c>
      <c r="C251" s="78" t="s">
        <v>850</v>
      </c>
      <c r="D251" s="78" t="s">
        <v>851</v>
      </c>
      <c r="E251" s="78" t="s">
        <v>156</v>
      </c>
      <c r="F251" s="79">
        <v>68.599999999999994</v>
      </c>
      <c r="G251" s="80"/>
      <c r="H251" s="521">
        <f>G251*F251</f>
        <v>0</v>
      </c>
    </row>
    <row r="252" spans="1:8" ht="13.5" customHeight="1">
      <c r="A252" s="81"/>
      <c r="B252" s="82"/>
      <c r="C252" s="82"/>
      <c r="D252" s="82" t="s">
        <v>852</v>
      </c>
      <c r="E252" s="82"/>
      <c r="F252" s="83">
        <v>68.599999999999994</v>
      </c>
      <c r="G252" s="84"/>
      <c r="H252" s="522"/>
    </row>
    <row r="253" spans="1:8" ht="13.5" customHeight="1">
      <c r="A253" s="85"/>
      <c r="B253" s="86"/>
      <c r="C253" s="86"/>
      <c r="D253" s="86" t="s">
        <v>98</v>
      </c>
      <c r="E253" s="86"/>
      <c r="F253" s="87">
        <v>68.599999999999994</v>
      </c>
      <c r="G253" s="88"/>
      <c r="H253" s="523"/>
    </row>
    <row r="254" spans="1:8" ht="24" customHeight="1">
      <c r="A254" s="77">
        <v>101</v>
      </c>
      <c r="B254" s="78" t="s">
        <v>86</v>
      </c>
      <c r="C254" s="78" t="s">
        <v>853</v>
      </c>
      <c r="D254" s="78" t="s">
        <v>854</v>
      </c>
      <c r="E254" s="78" t="s">
        <v>156</v>
      </c>
      <c r="F254" s="79">
        <v>27.6</v>
      </c>
      <c r="G254" s="80"/>
      <c r="H254" s="521">
        <f>G254*F254</f>
        <v>0</v>
      </c>
    </row>
    <row r="255" spans="1:8" ht="13.5" customHeight="1">
      <c r="A255" s="81"/>
      <c r="B255" s="82"/>
      <c r="C255" s="82"/>
      <c r="D255" s="82" t="s">
        <v>855</v>
      </c>
      <c r="E255" s="82"/>
      <c r="F255" s="83">
        <v>27.6</v>
      </c>
      <c r="G255" s="84"/>
      <c r="H255" s="522"/>
    </row>
    <row r="256" spans="1:8" ht="13.5" customHeight="1">
      <c r="A256" s="85"/>
      <c r="B256" s="86"/>
      <c r="C256" s="86"/>
      <c r="D256" s="86" t="s">
        <v>98</v>
      </c>
      <c r="E256" s="86"/>
      <c r="F256" s="87">
        <v>27.6</v>
      </c>
      <c r="G256" s="88"/>
      <c r="H256" s="523"/>
    </row>
    <row r="257" spans="1:8" ht="24" customHeight="1">
      <c r="A257" s="77">
        <v>102</v>
      </c>
      <c r="B257" s="78" t="s">
        <v>86</v>
      </c>
      <c r="C257" s="78" t="s">
        <v>856</v>
      </c>
      <c r="D257" s="78" t="s">
        <v>857</v>
      </c>
      <c r="E257" s="78" t="s">
        <v>89</v>
      </c>
      <c r="F257" s="79">
        <v>13.26</v>
      </c>
      <c r="G257" s="80"/>
      <c r="H257" s="521">
        <f>G257*F257</f>
        <v>0</v>
      </c>
    </row>
    <row r="258" spans="1:8" ht="13.5" customHeight="1">
      <c r="A258" s="81"/>
      <c r="B258" s="82"/>
      <c r="C258" s="82"/>
      <c r="D258" s="82" t="s">
        <v>858</v>
      </c>
      <c r="E258" s="82"/>
      <c r="F258" s="83">
        <v>13.26</v>
      </c>
      <c r="G258" s="84"/>
      <c r="H258" s="522"/>
    </row>
    <row r="259" spans="1:8" ht="13.5" customHeight="1">
      <c r="A259" s="85"/>
      <c r="B259" s="86"/>
      <c r="C259" s="86"/>
      <c r="D259" s="86" t="s">
        <v>98</v>
      </c>
      <c r="E259" s="86"/>
      <c r="F259" s="87">
        <v>13.26</v>
      </c>
      <c r="G259" s="88"/>
      <c r="H259" s="523"/>
    </row>
    <row r="260" spans="1:8" ht="13.5" customHeight="1">
      <c r="A260" s="77">
        <v>103</v>
      </c>
      <c r="B260" s="78" t="s">
        <v>86</v>
      </c>
      <c r="C260" s="78" t="s">
        <v>859</v>
      </c>
      <c r="D260" s="78" t="s">
        <v>860</v>
      </c>
      <c r="E260" s="78" t="s">
        <v>161</v>
      </c>
      <c r="F260" s="79">
        <v>2</v>
      </c>
      <c r="G260" s="80"/>
      <c r="H260" s="521">
        <f>G260*F260</f>
        <v>0</v>
      </c>
    </row>
    <row r="261" spans="1:8" ht="13.5" customHeight="1">
      <c r="A261" s="89">
        <v>104</v>
      </c>
      <c r="B261" s="90" t="s">
        <v>861</v>
      </c>
      <c r="C261" s="90" t="s">
        <v>862</v>
      </c>
      <c r="D261" s="90" t="s">
        <v>863</v>
      </c>
      <c r="E261" s="90" t="s">
        <v>161</v>
      </c>
      <c r="F261" s="91">
        <v>2</v>
      </c>
      <c r="G261" s="92"/>
      <c r="H261" s="524">
        <f>G261*F261</f>
        <v>0</v>
      </c>
    </row>
    <row r="262" spans="1:8" ht="24" customHeight="1">
      <c r="A262" s="77">
        <v>105</v>
      </c>
      <c r="B262" s="78" t="s">
        <v>86</v>
      </c>
      <c r="C262" s="78" t="s">
        <v>864</v>
      </c>
      <c r="D262" s="78" t="s">
        <v>865</v>
      </c>
      <c r="E262" s="78" t="s">
        <v>161</v>
      </c>
      <c r="F262" s="79">
        <v>1</v>
      </c>
      <c r="G262" s="80"/>
      <c r="H262" s="521">
        <f>G262*F262</f>
        <v>0</v>
      </c>
    </row>
    <row r="263" spans="1:8" ht="13.5" customHeight="1">
      <c r="A263" s="81"/>
      <c r="B263" s="82"/>
      <c r="C263" s="82"/>
      <c r="D263" s="82" t="s">
        <v>866</v>
      </c>
      <c r="E263" s="82"/>
      <c r="F263" s="83">
        <v>1</v>
      </c>
      <c r="G263" s="84"/>
      <c r="H263" s="522"/>
    </row>
    <row r="264" spans="1:8" ht="13.5" customHeight="1">
      <c r="A264" s="85"/>
      <c r="B264" s="86"/>
      <c r="C264" s="86"/>
      <c r="D264" s="86" t="s">
        <v>98</v>
      </c>
      <c r="E264" s="86"/>
      <c r="F264" s="87">
        <v>1</v>
      </c>
      <c r="G264" s="88"/>
      <c r="H264" s="523"/>
    </row>
    <row r="265" spans="1:8" ht="24" customHeight="1">
      <c r="A265" s="89">
        <v>106</v>
      </c>
      <c r="B265" s="90" t="s">
        <v>861</v>
      </c>
      <c r="C265" s="90" t="s">
        <v>867</v>
      </c>
      <c r="D265" s="90" t="s">
        <v>868</v>
      </c>
      <c r="E265" s="90" t="s">
        <v>161</v>
      </c>
      <c r="F265" s="91">
        <v>1</v>
      </c>
      <c r="G265" s="92"/>
      <c r="H265" s="524">
        <f>G265*F265</f>
        <v>0</v>
      </c>
    </row>
    <row r="266" spans="1:8" ht="13.5" customHeight="1">
      <c r="A266" s="77">
        <v>107</v>
      </c>
      <c r="B266" s="78" t="s">
        <v>86</v>
      </c>
      <c r="C266" s="78" t="s">
        <v>869</v>
      </c>
      <c r="D266" s="78" t="s">
        <v>870</v>
      </c>
      <c r="E266" s="78" t="s">
        <v>161</v>
      </c>
      <c r="F266" s="79">
        <v>2</v>
      </c>
      <c r="G266" s="80"/>
      <c r="H266" s="521">
        <f>G266*F266</f>
        <v>0</v>
      </c>
    </row>
    <row r="267" spans="1:8" ht="13.5" customHeight="1">
      <c r="A267" s="89">
        <v>108</v>
      </c>
      <c r="B267" s="90" t="s">
        <v>861</v>
      </c>
      <c r="C267" s="90" t="s">
        <v>871</v>
      </c>
      <c r="D267" s="90" t="s">
        <v>872</v>
      </c>
      <c r="E267" s="90" t="s">
        <v>161</v>
      </c>
      <c r="F267" s="91">
        <v>2</v>
      </c>
      <c r="G267" s="92"/>
      <c r="H267" s="524">
        <f>G267*F267</f>
        <v>0</v>
      </c>
    </row>
    <row r="268" spans="1:8" ht="13.5" customHeight="1">
      <c r="A268" s="89">
        <v>109</v>
      </c>
      <c r="B268" s="90" t="s">
        <v>873</v>
      </c>
      <c r="C268" s="90" t="s">
        <v>874</v>
      </c>
      <c r="D268" s="90" t="s">
        <v>875</v>
      </c>
      <c r="E268" s="90" t="s">
        <v>161</v>
      </c>
      <c r="F268" s="91">
        <v>2</v>
      </c>
      <c r="G268" s="92"/>
      <c r="H268" s="524">
        <f>G268*F268</f>
        <v>0</v>
      </c>
    </row>
    <row r="269" spans="1:8" ht="13.5" customHeight="1">
      <c r="A269" s="81"/>
      <c r="B269" s="82"/>
      <c r="C269" s="82"/>
      <c r="D269" s="82" t="s">
        <v>876</v>
      </c>
      <c r="E269" s="82"/>
      <c r="F269" s="83">
        <v>2</v>
      </c>
      <c r="G269" s="84"/>
      <c r="H269" s="522"/>
    </row>
    <row r="270" spans="1:8" ht="13.5" customHeight="1">
      <c r="A270" s="85"/>
      <c r="B270" s="86"/>
      <c r="C270" s="86"/>
      <c r="D270" s="86" t="s">
        <v>98</v>
      </c>
      <c r="E270" s="86"/>
      <c r="F270" s="87">
        <v>2</v>
      </c>
      <c r="G270" s="88"/>
      <c r="H270" s="523"/>
    </row>
    <row r="271" spans="1:8" ht="24" customHeight="1">
      <c r="A271" s="77">
        <v>110</v>
      </c>
      <c r="B271" s="78" t="s">
        <v>86</v>
      </c>
      <c r="C271" s="78" t="s">
        <v>877</v>
      </c>
      <c r="D271" s="78" t="s">
        <v>878</v>
      </c>
      <c r="E271" s="78" t="s">
        <v>161</v>
      </c>
      <c r="F271" s="79">
        <v>10</v>
      </c>
      <c r="G271" s="80"/>
      <c r="H271" s="521">
        <f>G271*F271</f>
        <v>0</v>
      </c>
    </row>
    <row r="272" spans="1:8" ht="13.5" customHeight="1">
      <c r="A272" s="77">
        <v>111</v>
      </c>
      <c r="B272" s="78" t="s">
        <v>86</v>
      </c>
      <c r="C272" s="78" t="s">
        <v>879</v>
      </c>
      <c r="D272" s="78" t="s">
        <v>880</v>
      </c>
      <c r="E272" s="78" t="s">
        <v>156</v>
      </c>
      <c r="F272" s="79">
        <v>2</v>
      </c>
      <c r="G272" s="80"/>
      <c r="H272" s="521">
        <f>G272*F272</f>
        <v>0</v>
      </c>
    </row>
    <row r="273" spans="1:8" ht="24" customHeight="1">
      <c r="A273" s="89">
        <v>112</v>
      </c>
      <c r="B273" s="90" t="s">
        <v>206</v>
      </c>
      <c r="C273" s="90" t="s">
        <v>881</v>
      </c>
      <c r="D273" s="90" t="s">
        <v>882</v>
      </c>
      <c r="E273" s="90" t="s">
        <v>161</v>
      </c>
      <c r="F273" s="91">
        <v>2</v>
      </c>
      <c r="G273" s="92"/>
      <c r="H273" s="524">
        <f>G273*F273</f>
        <v>0</v>
      </c>
    </row>
    <row r="274" spans="1:8" ht="28.5" customHeight="1">
      <c r="A274" s="73"/>
      <c r="B274" s="74"/>
      <c r="C274" s="74" t="s">
        <v>36</v>
      </c>
      <c r="D274" s="74" t="s">
        <v>883</v>
      </c>
      <c r="E274" s="74"/>
      <c r="F274" s="75"/>
      <c r="G274" s="76"/>
      <c r="H274" s="520">
        <f>SUM(H275:H289)</f>
        <v>0</v>
      </c>
    </row>
    <row r="275" spans="1:8" ht="24" customHeight="1">
      <c r="A275" s="77">
        <v>113</v>
      </c>
      <c r="B275" s="78" t="s">
        <v>86</v>
      </c>
      <c r="C275" s="78" t="s">
        <v>884</v>
      </c>
      <c r="D275" s="78" t="s">
        <v>885</v>
      </c>
      <c r="E275" s="78" t="s">
        <v>156</v>
      </c>
      <c r="F275" s="79">
        <v>14.5</v>
      </c>
      <c r="G275" s="80"/>
      <c r="H275" s="521">
        <f>G275*F275</f>
        <v>0</v>
      </c>
    </row>
    <row r="276" spans="1:8" ht="13.5" customHeight="1">
      <c r="A276" s="81"/>
      <c r="B276" s="82"/>
      <c r="C276" s="82"/>
      <c r="D276" s="82" t="s">
        <v>886</v>
      </c>
      <c r="E276" s="82"/>
      <c r="F276" s="83">
        <v>14.5</v>
      </c>
      <c r="G276" s="84"/>
      <c r="H276" s="522"/>
    </row>
    <row r="277" spans="1:8" ht="13.5" customHeight="1">
      <c r="A277" s="85"/>
      <c r="B277" s="86"/>
      <c r="C277" s="86"/>
      <c r="D277" s="86" t="s">
        <v>98</v>
      </c>
      <c r="E277" s="86"/>
      <c r="F277" s="87">
        <v>14.5</v>
      </c>
      <c r="G277" s="88"/>
      <c r="H277" s="523"/>
    </row>
    <row r="278" spans="1:8" ht="24" customHeight="1">
      <c r="A278" s="89">
        <v>114</v>
      </c>
      <c r="B278" s="90" t="s">
        <v>158</v>
      </c>
      <c r="C278" s="90" t="s">
        <v>887</v>
      </c>
      <c r="D278" s="90" t="s">
        <v>888</v>
      </c>
      <c r="E278" s="90" t="s">
        <v>156</v>
      </c>
      <c r="F278" s="91">
        <v>14.5</v>
      </c>
      <c r="G278" s="92"/>
      <c r="H278" s="524">
        <f t="shared" ref="H278:H289" si="2">G278*F278</f>
        <v>0</v>
      </c>
    </row>
    <row r="279" spans="1:8" ht="13.5" customHeight="1">
      <c r="A279" s="77">
        <v>115</v>
      </c>
      <c r="B279" s="78" t="s">
        <v>86</v>
      </c>
      <c r="C279" s="78" t="s">
        <v>889</v>
      </c>
      <c r="D279" s="78" t="s">
        <v>890</v>
      </c>
      <c r="E279" s="78" t="s">
        <v>161</v>
      </c>
      <c r="F279" s="79">
        <v>7</v>
      </c>
      <c r="G279" s="80"/>
      <c r="H279" s="521">
        <f t="shared" si="2"/>
        <v>0</v>
      </c>
    </row>
    <row r="280" spans="1:8" ht="13.5" customHeight="1">
      <c r="A280" s="89">
        <v>116</v>
      </c>
      <c r="B280" s="90" t="s">
        <v>158</v>
      </c>
      <c r="C280" s="90" t="s">
        <v>891</v>
      </c>
      <c r="D280" s="90" t="s">
        <v>892</v>
      </c>
      <c r="E280" s="90" t="s">
        <v>161</v>
      </c>
      <c r="F280" s="91">
        <v>3</v>
      </c>
      <c r="G280" s="92"/>
      <c r="H280" s="524">
        <f t="shared" si="2"/>
        <v>0</v>
      </c>
    </row>
    <row r="281" spans="1:8" ht="13.5" customHeight="1">
      <c r="A281" s="89">
        <v>117</v>
      </c>
      <c r="B281" s="90" t="s">
        <v>158</v>
      </c>
      <c r="C281" s="90" t="s">
        <v>893</v>
      </c>
      <c r="D281" s="90" t="s">
        <v>894</v>
      </c>
      <c r="E281" s="90" t="s">
        <v>161</v>
      </c>
      <c r="F281" s="91">
        <v>2</v>
      </c>
      <c r="G281" s="92"/>
      <c r="H281" s="524">
        <f t="shared" si="2"/>
        <v>0</v>
      </c>
    </row>
    <row r="282" spans="1:8" ht="13.5" customHeight="1">
      <c r="A282" s="89">
        <v>118</v>
      </c>
      <c r="B282" s="90" t="s">
        <v>158</v>
      </c>
      <c r="C282" s="90" t="s">
        <v>895</v>
      </c>
      <c r="D282" s="90" t="s">
        <v>896</v>
      </c>
      <c r="E282" s="90" t="s">
        <v>161</v>
      </c>
      <c r="F282" s="91">
        <v>1</v>
      </c>
      <c r="G282" s="92"/>
      <c r="H282" s="524">
        <f t="shared" si="2"/>
        <v>0</v>
      </c>
    </row>
    <row r="283" spans="1:8" ht="13.5" customHeight="1">
      <c r="A283" s="89">
        <v>119</v>
      </c>
      <c r="B283" s="90" t="s">
        <v>158</v>
      </c>
      <c r="C283" s="90" t="s">
        <v>897</v>
      </c>
      <c r="D283" s="90" t="s">
        <v>898</v>
      </c>
      <c r="E283" s="90" t="s">
        <v>161</v>
      </c>
      <c r="F283" s="91">
        <v>1</v>
      </c>
      <c r="G283" s="92"/>
      <c r="H283" s="524">
        <f t="shared" si="2"/>
        <v>0</v>
      </c>
    </row>
    <row r="284" spans="1:8" ht="13.5" customHeight="1">
      <c r="A284" s="77">
        <v>120</v>
      </c>
      <c r="B284" s="78" t="s">
        <v>86</v>
      </c>
      <c r="C284" s="78" t="s">
        <v>899</v>
      </c>
      <c r="D284" s="78" t="s">
        <v>900</v>
      </c>
      <c r="E284" s="78" t="s">
        <v>161</v>
      </c>
      <c r="F284" s="79">
        <v>1</v>
      </c>
      <c r="G284" s="80"/>
      <c r="H284" s="521">
        <f t="shared" si="2"/>
        <v>0</v>
      </c>
    </row>
    <row r="285" spans="1:8" ht="13.5" customHeight="1">
      <c r="A285" s="77">
        <v>121</v>
      </c>
      <c r="B285" s="78" t="s">
        <v>86</v>
      </c>
      <c r="C285" s="78" t="s">
        <v>901</v>
      </c>
      <c r="D285" s="78" t="s">
        <v>902</v>
      </c>
      <c r="E285" s="78" t="s">
        <v>161</v>
      </c>
      <c r="F285" s="79">
        <v>1</v>
      </c>
      <c r="G285" s="80"/>
      <c r="H285" s="521">
        <f t="shared" si="2"/>
        <v>0</v>
      </c>
    </row>
    <row r="286" spans="1:8" ht="13.5" customHeight="1">
      <c r="A286" s="77">
        <v>122</v>
      </c>
      <c r="B286" s="78" t="s">
        <v>86</v>
      </c>
      <c r="C286" s="78" t="s">
        <v>903</v>
      </c>
      <c r="D286" s="78" t="s">
        <v>904</v>
      </c>
      <c r="E286" s="78" t="s">
        <v>156</v>
      </c>
      <c r="F286" s="79">
        <v>16</v>
      </c>
      <c r="G286" s="80"/>
      <c r="H286" s="521">
        <f t="shared" si="2"/>
        <v>0</v>
      </c>
    </row>
    <row r="287" spans="1:8" ht="24" customHeight="1">
      <c r="A287" s="77">
        <v>123</v>
      </c>
      <c r="B287" s="78" t="s">
        <v>86</v>
      </c>
      <c r="C287" s="78" t="s">
        <v>905</v>
      </c>
      <c r="D287" s="78" t="s">
        <v>906</v>
      </c>
      <c r="E287" s="78" t="s">
        <v>161</v>
      </c>
      <c r="F287" s="79">
        <v>1</v>
      </c>
      <c r="G287" s="80"/>
      <c r="H287" s="521">
        <f t="shared" si="2"/>
        <v>0</v>
      </c>
    </row>
    <row r="288" spans="1:8" ht="13.5" customHeight="1">
      <c r="A288" s="77">
        <v>124</v>
      </c>
      <c r="B288" s="78" t="s">
        <v>86</v>
      </c>
      <c r="C288" s="78" t="s">
        <v>907</v>
      </c>
      <c r="D288" s="78" t="s">
        <v>908</v>
      </c>
      <c r="E288" s="78" t="s">
        <v>156</v>
      </c>
      <c r="F288" s="79">
        <v>12.5</v>
      </c>
      <c r="G288" s="80"/>
      <c r="H288" s="521">
        <f t="shared" si="2"/>
        <v>0</v>
      </c>
    </row>
    <row r="289" spans="1:8" ht="13.5" customHeight="1">
      <c r="A289" s="77">
        <v>125</v>
      </c>
      <c r="B289" s="78" t="s">
        <v>86</v>
      </c>
      <c r="C289" s="78" t="s">
        <v>909</v>
      </c>
      <c r="D289" s="78" t="s">
        <v>910</v>
      </c>
      <c r="E289" s="78" t="s">
        <v>156</v>
      </c>
      <c r="F289" s="79">
        <v>16</v>
      </c>
      <c r="G289" s="80"/>
      <c r="H289" s="521">
        <f t="shared" si="2"/>
        <v>0</v>
      </c>
    </row>
    <row r="290" spans="1:8" ht="28.5" customHeight="1">
      <c r="A290" s="73"/>
      <c r="B290" s="74"/>
      <c r="C290" s="74" t="s">
        <v>41</v>
      </c>
      <c r="D290" s="74" t="s">
        <v>216</v>
      </c>
      <c r="E290" s="74"/>
      <c r="F290" s="75"/>
      <c r="G290" s="76"/>
      <c r="H290" s="520">
        <f>SUM(H291:H305)</f>
        <v>0</v>
      </c>
    </row>
    <row r="291" spans="1:8" ht="24" customHeight="1">
      <c r="A291" s="77">
        <v>126</v>
      </c>
      <c r="B291" s="78" t="s">
        <v>86</v>
      </c>
      <c r="C291" s="78" t="s">
        <v>229</v>
      </c>
      <c r="D291" s="78" t="s">
        <v>230</v>
      </c>
      <c r="E291" s="78" t="s">
        <v>89</v>
      </c>
      <c r="F291" s="79">
        <v>696.74</v>
      </c>
      <c r="G291" s="80"/>
      <c r="H291" s="521">
        <f>G291*F291</f>
        <v>0</v>
      </c>
    </row>
    <row r="292" spans="1:8" ht="13.5" customHeight="1">
      <c r="A292" s="81"/>
      <c r="B292" s="82"/>
      <c r="C292" s="82"/>
      <c r="D292" s="82" t="s">
        <v>911</v>
      </c>
      <c r="E292" s="82"/>
      <c r="F292" s="83">
        <v>616.1</v>
      </c>
      <c r="G292" s="84"/>
      <c r="H292" s="522"/>
    </row>
    <row r="293" spans="1:8" ht="13.5" customHeight="1">
      <c r="A293" s="81"/>
      <c r="B293" s="82"/>
      <c r="C293" s="82"/>
      <c r="D293" s="82" t="s">
        <v>912</v>
      </c>
      <c r="E293" s="82"/>
      <c r="F293" s="83">
        <v>80.64</v>
      </c>
      <c r="G293" s="84"/>
      <c r="H293" s="522"/>
    </row>
    <row r="294" spans="1:8" ht="13.5" customHeight="1">
      <c r="A294" s="85"/>
      <c r="B294" s="86"/>
      <c r="C294" s="86"/>
      <c r="D294" s="86" t="s">
        <v>98</v>
      </c>
      <c r="E294" s="86"/>
      <c r="F294" s="87">
        <v>696.74</v>
      </c>
      <c r="G294" s="88"/>
      <c r="H294" s="523"/>
    </row>
    <row r="295" spans="1:8" ht="24" customHeight="1">
      <c r="A295" s="77">
        <v>127</v>
      </c>
      <c r="B295" s="78" t="s">
        <v>86</v>
      </c>
      <c r="C295" s="78" t="s">
        <v>234</v>
      </c>
      <c r="D295" s="78" t="s">
        <v>235</v>
      </c>
      <c r="E295" s="78" t="s">
        <v>89</v>
      </c>
      <c r="F295" s="79">
        <v>696.74</v>
      </c>
      <c r="G295" s="80"/>
      <c r="H295" s="521">
        <f>G295*F295</f>
        <v>0</v>
      </c>
    </row>
    <row r="296" spans="1:8" ht="13.5" customHeight="1">
      <c r="A296" s="81"/>
      <c r="B296" s="82"/>
      <c r="C296" s="82"/>
      <c r="D296" s="82" t="s">
        <v>911</v>
      </c>
      <c r="E296" s="82"/>
      <c r="F296" s="83">
        <v>616.1</v>
      </c>
      <c r="G296" s="84"/>
      <c r="H296" s="522"/>
    </row>
    <row r="297" spans="1:8" ht="13.5" customHeight="1">
      <c r="A297" s="81"/>
      <c r="B297" s="82"/>
      <c r="C297" s="82"/>
      <c r="D297" s="82" t="s">
        <v>912</v>
      </c>
      <c r="E297" s="82"/>
      <c r="F297" s="83">
        <v>80.64</v>
      </c>
      <c r="G297" s="84"/>
      <c r="H297" s="522"/>
    </row>
    <row r="298" spans="1:8" ht="13.5" customHeight="1">
      <c r="A298" s="85"/>
      <c r="B298" s="86"/>
      <c r="C298" s="86"/>
      <c r="D298" s="86" t="s">
        <v>98</v>
      </c>
      <c r="E298" s="86"/>
      <c r="F298" s="87">
        <v>696.74</v>
      </c>
      <c r="G298" s="88"/>
      <c r="H298" s="523"/>
    </row>
    <row r="299" spans="1:8" ht="24" customHeight="1">
      <c r="A299" s="77">
        <v>128</v>
      </c>
      <c r="B299" s="78" t="s">
        <v>86</v>
      </c>
      <c r="C299" s="78" t="s">
        <v>913</v>
      </c>
      <c r="D299" s="78" t="s">
        <v>914</v>
      </c>
      <c r="E299" s="78" t="s">
        <v>89</v>
      </c>
      <c r="F299" s="79">
        <v>40200</v>
      </c>
      <c r="G299" s="80"/>
      <c r="H299" s="521">
        <f>G299*F299</f>
        <v>0</v>
      </c>
    </row>
    <row r="300" spans="1:8" ht="13.5" customHeight="1">
      <c r="A300" s="81"/>
      <c r="B300" s="82"/>
      <c r="C300" s="82"/>
      <c r="D300" s="82" t="s">
        <v>915</v>
      </c>
      <c r="E300" s="82"/>
      <c r="F300" s="83">
        <v>40200</v>
      </c>
      <c r="G300" s="84"/>
      <c r="H300" s="522"/>
    </row>
    <row r="301" spans="1:8" ht="13.5" customHeight="1">
      <c r="A301" s="85"/>
      <c r="B301" s="86"/>
      <c r="C301" s="86"/>
      <c r="D301" s="86" t="s">
        <v>98</v>
      </c>
      <c r="E301" s="86"/>
      <c r="F301" s="87">
        <v>40200</v>
      </c>
      <c r="G301" s="88"/>
      <c r="H301" s="523"/>
    </row>
    <row r="302" spans="1:8" ht="24" customHeight="1">
      <c r="A302" s="77">
        <v>129</v>
      </c>
      <c r="B302" s="78" t="s">
        <v>86</v>
      </c>
      <c r="C302" s="78" t="s">
        <v>916</v>
      </c>
      <c r="D302" s="78" t="s">
        <v>917</v>
      </c>
      <c r="E302" s="78" t="s">
        <v>161</v>
      </c>
      <c r="F302" s="79">
        <v>4</v>
      </c>
      <c r="G302" s="80"/>
      <c r="H302" s="521">
        <f>G302*F302</f>
        <v>0</v>
      </c>
    </row>
    <row r="303" spans="1:8" ht="24" customHeight="1">
      <c r="A303" s="77">
        <v>130</v>
      </c>
      <c r="B303" s="78" t="s">
        <v>86</v>
      </c>
      <c r="C303" s="78" t="s">
        <v>918</v>
      </c>
      <c r="D303" s="78" t="s">
        <v>919</v>
      </c>
      <c r="E303" s="78" t="s">
        <v>161</v>
      </c>
      <c r="F303" s="79">
        <v>30</v>
      </c>
      <c r="G303" s="80"/>
      <c r="H303" s="521">
        <f>G303*F303</f>
        <v>0</v>
      </c>
    </row>
    <row r="304" spans="1:8" ht="24" customHeight="1">
      <c r="A304" s="77">
        <v>131</v>
      </c>
      <c r="B304" s="78" t="s">
        <v>86</v>
      </c>
      <c r="C304" s="78" t="s">
        <v>238</v>
      </c>
      <c r="D304" s="78" t="s">
        <v>239</v>
      </c>
      <c r="E304" s="78" t="s">
        <v>89</v>
      </c>
      <c r="F304" s="79">
        <v>120</v>
      </c>
      <c r="G304" s="80"/>
      <c r="H304" s="521">
        <f>G304*F304</f>
        <v>0</v>
      </c>
    </row>
    <row r="305" spans="1:8" ht="24" customHeight="1">
      <c r="A305" s="77">
        <v>132</v>
      </c>
      <c r="B305" s="78" t="s">
        <v>86</v>
      </c>
      <c r="C305" s="78" t="s">
        <v>920</v>
      </c>
      <c r="D305" s="78" t="s">
        <v>921</v>
      </c>
      <c r="E305" s="78" t="s">
        <v>156</v>
      </c>
      <c r="F305" s="79">
        <v>16</v>
      </c>
      <c r="G305" s="80"/>
      <c r="H305" s="521">
        <f>G305*F305</f>
        <v>0</v>
      </c>
    </row>
    <row r="306" spans="1:8" ht="28.5" customHeight="1">
      <c r="A306" s="73"/>
      <c r="B306" s="74"/>
      <c r="C306" s="74" t="s">
        <v>260</v>
      </c>
      <c r="D306" s="74" t="s">
        <v>261</v>
      </c>
      <c r="E306" s="74"/>
      <c r="F306" s="75"/>
      <c r="G306" s="76"/>
      <c r="H306" s="520">
        <f>SUM(H307:H310)</f>
        <v>0</v>
      </c>
    </row>
    <row r="307" spans="1:8" ht="13.5" customHeight="1">
      <c r="A307" s="77">
        <v>133</v>
      </c>
      <c r="B307" s="78" t="s">
        <v>86</v>
      </c>
      <c r="C307" s="78" t="s">
        <v>922</v>
      </c>
      <c r="D307" s="78" t="s">
        <v>923</v>
      </c>
      <c r="E307" s="78" t="s">
        <v>142</v>
      </c>
      <c r="F307" s="79">
        <v>675.33100000000002</v>
      </c>
      <c r="G307" s="80"/>
      <c r="H307" s="521">
        <f>G307*F307</f>
        <v>0</v>
      </c>
    </row>
    <row r="308" spans="1:8" ht="13.5" customHeight="1">
      <c r="A308" s="77">
        <v>134</v>
      </c>
      <c r="B308" s="78" t="s">
        <v>86</v>
      </c>
      <c r="C308" s="78" t="s">
        <v>924</v>
      </c>
      <c r="D308" s="78" t="s">
        <v>925</v>
      </c>
      <c r="E308" s="78" t="s">
        <v>142</v>
      </c>
      <c r="F308" s="79">
        <v>171.691</v>
      </c>
      <c r="G308" s="80"/>
      <c r="H308" s="521">
        <f>G308*F308</f>
        <v>0</v>
      </c>
    </row>
    <row r="309" spans="1:8" ht="24" customHeight="1">
      <c r="A309" s="77">
        <v>135</v>
      </c>
      <c r="B309" s="78" t="s">
        <v>86</v>
      </c>
      <c r="C309" s="78" t="s">
        <v>926</v>
      </c>
      <c r="D309" s="78" t="s">
        <v>927</v>
      </c>
      <c r="E309" s="78" t="s">
        <v>142</v>
      </c>
      <c r="F309" s="79">
        <v>675.33100000000002</v>
      </c>
      <c r="G309" s="80"/>
      <c r="H309" s="521">
        <f>G309*F309</f>
        <v>0</v>
      </c>
    </row>
    <row r="310" spans="1:8" ht="13.5" customHeight="1">
      <c r="A310" s="77">
        <v>136</v>
      </c>
      <c r="B310" s="78" t="s">
        <v>86</v>
      </c>
      <c r="C310" s="78" t="s">
        <v>928</v>
      </c>
      <c r="D310" s="78" t="s">
        <v>929</v>
      </c>
      <c r="E310" s="78" t="s">
        <v>142</v>
      </c>
      <c r="F310" s="79">
        <v>675.33100000000002</v>
      </c>
      <c r="G310" s="80"/>
      <c r="H310" s="521">
        <f>G310*F310</f>
        <v>0</v>
      </c>
    </row>
    <row r="311" spans="1:8" ht="30.75" customHeight="1">
      <c r="A311" s="69"/>
      <c r="B311" s="70"/>
      <c r="C311" s="70" t="s">
        <v>45</v>
      </c>
      <c r="D311" s="70" t="s">
        <v>268</v>
      </c>
      <c r="E311" s="70"/>
      <c r="F311" s="71"/>
      <c r="G311" s="72"/>
      <c r="H311" s="519">
        <f>H312+H331+H336+H340+H366+H369+H398+H403+H426</f>
        <v>0</v>
      </c>
    </row>
    <row r="312" spans="1:8" ht="28.5" customHeight="1">
      <c r="A312" s="73"/>
      <c r="B312" s="74"/>
      <c r="C312" s="74" t="s">
        <v>269</v>
      </c>
      <c r="D312" s="74" t="s">
        <v>270</v>
      </c>
      <c r="E312" s="74"/>
      <c r="F312" s="75"/>
      <c r="G312" s="76"/>
      <c r="H312" s="520">
        <f>SUM(H313:H328)</f>
        <v>0</v>
      </c>
    </row>
    <row r="313" spans="1:8" ht="24" customHeight="1">
      <c r="A313" s="77">
        <v>137</v>
      </c>
      <c r="B313" s="78" t="s">
        <v>86</v>
      </c>
      <c r="C313" s="78" t="s">
        <v>930</v>
      </c>
      <c r="D313" s="78" t="s">
        <v>931</v>
      </c>
      <c r="E313" s="78" t="s">
        <v>89</v>
      </c>
      <c r="F313" s="79">
        <v>121.2</v>
      </c>
      <c r="G313" s="80"/>
      <c r="H313" s="521">
        <f>G313*F313</f>
        <v>0</v>
      </c>
    </row>
    <row r="314" spans="1:8" ht="13.5" customHeight="1">
      <c r="A314" s="81"/>
      <c r="B314" s="82"/>
      <c r="C314" s="82"/>
      <c r="D314" s="82" t="s">
        <v>711</v>
      </c>
      <c r="E314" s="82"/>
      <c r="F314" s="83">
        <v>121.2</v>
      </c>
      <c r="G314" s="84"/>
      <c r="H314" s="522"/>
    </row>
    <row r="315" spans="1:8" ht="13.5" customHeight="1">
      <c r="A315" s="85"/>
      <c r="B315" s="86"/>
      <c r="C315" s="86"/>
      <c r="D315" s="86" t="s">
        <v>98</v>
      </c>
      <c r="E315" s="86"/>
      <c r="F315" s="87">
        <v>121.2</v>
      </c>
      <c r="G315" s="88"/>
      <c r="H315" s="523"/>
    </row>
    <row r="316" spans="1:8" ht="24" customHeight="1">
      <c r="A316" s="89">
        <v>138</v>
      </c>
      <c r="B316" s="90" t="s">
        <v>932</v>
      </c>
      <c r="C316" s="90" t="s">
        <v>933</v>
      </c>
      <c r="D316" s="90" t="s">
        <v>934</v>
      </c>
      <c r="E316" s="90" t="s">
        <v>89</v>
      </c>
      <c r="F316" s="91">
        <v>139.38</v>
      </c>
      <c r="G316" s="92"/>
      <c r="H316" s="524">
        <f>G316*F316</f>
        <v>0</v>
      </c>
    </row>
    <row r="317" spans="1:8" ht="13.5" customHeight="1">
      <c r="A317" s="81"/>
      <c r="B317" s="82"/>
      <c r="C317" s="82"/>
      <c r="D317" s="82" t="s">
        <v>935</v>
      </c>
      <c r="E317" s="82"/>
      <c r="F317" s="83">
        <v>139.38</v>
      </c>
      <c r="G317" s="84"/>
      <c r="H317" s="522"/>
    </row>
    <row r="318" spans="1:8" ht="13.5" customHeight="1">
      <c r="A318" s="85"/>
      <c r="B318" s="86"/>
      <c r="C318" s="86"/>
      <c r="D318" s="86" t="s">
        <v>98</v>
      </c>
      <c r="E318" s="86"/>
      <c r="F318" s="87">
        <v>139.38</v>
      </c>
      <c r="G318" s="88"/>
      <c r="H318" s="523"/>
    </row>
    <row r="319" spans="1:8" ht="24" customHeight="1">
      <c r="A319" s="77">
        <v>139</v>
      </c>
      <c r="B319" s="78" t="s">
        <v>86</v>
      </c>
      <c r="C319" s="78" t="s">
        <v>936</v>
      </c>
      <c r="D319" s="78" t="s">
        <v>937</v>
      </c>
      <c r="E319" s="78" t="s">
        <v>89</v>
      </c>
      <c r="F319" s="79">
        <v>43.78</v>
      </c>
      <c r="G319" s="80"/>
      <c r="H319" s="521">
        <f>G319*F319</f>
        <v>0</v>
      </c>
    </row>
    <row r="320" spans="1:8" ht="13.5" customHeight="1">
      <c r="A320" s="81"/>
      <c r="B320" s="82"/>
      <c r="C320" s="82"/>
      <c r="D320" s="82" t="s">
        <v>768</v>
      </c>
      <c r="E320" s="82"/>
      <c r="F320" s="83">
        <v>33</v>
      </c>
      <c r="G320" s="84"/>
      <c r="H320" s="522"/>
    </row>
    <row r="321" spans="1:8" ht="13.5" customHeight="1">
      <c r="A321" s="81"/>
      <c r="B321" s="82"/>
      <c r="C321" s="82"/>
      <c r="D321" s="82" t="s">
        <v>769</v>
      </c>
      <c r="E321" s="82"/>
      <c r="F321" s="83">
        <v>10.78</v>
      </c>
      <c r="G321" s="84"/>
      <c r="H321" s="522"/>
    </row>
    <row r="322" spans="1:8" ht="13.5" customHeight="1">
      <c r="A322" s="85"/>
      <c r="B322" s="86"/>
      <c r="C322" s="86"/>
      <c r="D322" s="86" t="s">
        <v>98</v>
      </c>
      <c r="E322" s="86"/>
      <c r="F322" s="87">
        <v>43.78</v>
      </c>
      <c r="G322" s="88"/>
      <c r="H322" s="523"/>
    </row>
    <row r="323" spans="1:8" ht="24" customHeight="1">
      <c r="A323" s="89">
        <v>140</v>
      </c>
      <c r="B323" s="90" t="s">
        <v>932</v>
      </c>
      <c r="C323" s="90" t="s">
        <v>933</v>
      </c>
      <c r="D323" s="90" t="s">
        <v>934</v>
      </c>
      <c r="E323" s="90" t="s">
        <v>89</v>
      </c>
      <c r="F323" s="91">
        <v>52.536000000000001</v>
      </c>
      <c r="G323" s="92"/>
      <c r="H323" s="524">
        <f>G323*F323</f>
        <v>0</v>
      </c>
    </row>
    <row r="324" spans="1:8" ht="13.5" customHeight="1">
      <c r="A324" s="81"/>
      <c r="B324" s="82"/>
      <c r="C324" s="82"/>
      <c r="D324" s="82" t="s">
        <v>938</v>
      </c>
      <c r="E324" s="82"/>
      <c r="F324" s="83">
        <v>52.536000000000001</v>
      </c>
      <c r="G324" s="84"/>
      <c r="H324" s="522"/>
    </row>
    <row r="325" spans="1:8" ht="13.5" customHeight="1">
      <c r="A325" s="85"/>
      <c r="B325" s="86"/>
      <c r="C325" s="86"/>
      <c r="D325" s="86" t="s">
        <v>98</v>
      </c>
      <c r="E325" s="86"/>
      <c r="F325" s="87">
        <v>52.536000000000001</v>
      </c>
      <c r="G325" s="88"/>
      <c r="H325" s="523"/>
    </row>
    <row r="326" spans="1:8" ht="13.5" customHeight="1">
      <c r="A326" s="77">
        <v>141</v>
      </c>
      <c r="B326" s="78" t="s">
        <v>86</v>
      </c>
      <c r="C326" s="78" t="s">
        <v>939</v>
      </c>
      <c r="D326" s="78" t="s">
        <v>940</v>
      </c>
      <c r="E326" s="78" t="s">
        <v>89</v>
      </c>
      <c r="F326" s="79">
        <v>679.58900000000006</v>
      </c>
      <c r="G326" s="80"/>
      <c r="H326" s="521">
        <f>G326*F326</f>
        <v>0</v>
      </c>
    </row>
    <row r="327" spans="1:8" ht="13.5" customHeight="1">
      <c r="A327" s="77">
        <v>142</v>
      </c>
      <c r="B327" s="78" t="s">
        <v>86</v>
      </c>
      <c r="C327" s="78" t="s">
        <v>941</v>
      </c>
      <c r="D327" s="78" t="s">
        <v>942</v>
      </c>
      <c r="E327" s="78" t="s">
        <v>89</v>
      </c>
      <c r="F327" s="79">
        <v>120</v>
      </c>
      <c r="G327" s="80"/>
      <c r="H327" s="521">
        <f>G327*F327</f>
        <v>0</v>
      </c>
    </row>
    <row r="328" spans="1:8" ht="13.5" customHeight="1">
      <c r="A328" s="89">
        <v>143</v>
      </c>
      <c r="B328" s="90" t="s">
        <v>616</v>
      </c>
      <c r="C328" s="90" t="s">
        <v>943</v>
      </c>
      <c r="D328" s="90" t="s">
        <v>944</v>
      </c>
      <c r="E328" s="90" t="s">
        <v>142</v>
      </c>
      <c r="F328" s="91">
        <v>7.0999999999999994E-2</v>
      </c>
      <c r="G328" s="92"/>
      <c r="H328" s="524">
        <f>G328*F328</f>
        <v>0</v>
      </c>
    </row>
    <row r="329" spans="1:8" ht="13.5" customHeight="1">
      <c r="A329" s="81"/>
      <c r="B329" s="82"/>
      <c r="C329" s="82"/>
      <c r="D329" s="82" t="s">
        <v>945</v>
      </c>
      <c r="E329" s="82"/>
      <c r="F329" s="83">
        <v>7.0999999999999994E-2</v>
      </c>
      <c r="G329" s="84"/>
      <c r="H329" s="522"/>
    </row>
    <row r="330" spans="1:8" ht="13.5" customHeight="1">
      <c r="A330" s="85"/>
      <c r="B330" s="86"/>
      <c r="C330" s="86"/>
      <c r="D330" s="86" t="s">
        <v>98</v>
      </c>
      <c r="E330" s="86"/>
      <c r="F330" s="87">
        <v>7.0999999999999994E-2</v>
      </c>
      <c r="G330" s="88"/>
      <c r="H330" s="523"/>
    </row>
    <row r="331" spans="1:8" ht="28.5" customHeight="1">
      <c r="A331" s="73"/>
      <c r="B331" s="74"/>
      <c r="C331" s="74" t="s">
        <v>946</v>
      </c>
      <c r="D331" s="74" t="s">
        <v>947</v>
      </c>
      <c r="E331" s="74"/>
      <c r="F331" s="75"/>
      <c r="G331" s="76"/>
      <c r="H331" s="520">
        <f>SUM(H332:H333)</f>
        <v>0</v>
      </c>
    </row>
    <row r="332" spans="1:8" ht="24" customHeight="1">
      <c r="A332" s="77">
        <v>144</v>
      </c>
      <c r="B332" s="78" t="s">
        <v>86</v>
      </c>
      <c r="C332" s="78" t="s">
        <v>948</v>
      </c>
      <c r="D332" s="78" t="s">
        <v>949</v>
      </c>
      <c r="E332" s="78" t="s">
        <v>89</v>
      </c>
      <c r="F332" s="79">
        <v>120</v>
      </c>
      <c r="G332" s="80"/>
      <c r="H332" s="521">
        <f>G332*F332</f>
        <v>0</v>
      </c>
    </row>
    <row r="333" spans="1:8" ht="24" customHeight="1">
      <c r="A333" s="89">
        <v>145</v>
      </c>
      <c r="B333" s="90" t="s">
        <v>950</v>
      </c>
      <c r="C333" s="90" t="s">
        <v>951</v>
      </c>
      <c r="D333" s="90" t="s">
        <v>952</v>
      </c>
      <c r="E333" s="90" t="s">
        <v>89</v>
      </c>
      <c r="F333" s="91">
        <v>122.4</v>
      </c>
      <c r="G333" s="92"/>
      <c r="H333" s="524">
        <f>G333*F333</f>
        <v>0</v>
      </c>
    </row>
    <row r="334" spans="1:8" ht="13.5" customHeight="1">
      <c r="A334" s="81"/>
      <c r="B334" s="82"/>
      <c r="C334" s="82"/>
      <c r="D334" s="82" t="s">
        <v>953</v>
      </c>
      <c r="E334" s="82"/>
      <c r="F334" s="83">
        <v>122.4</v>
      </c>
      <c r="G334" s="84"/>
      <c r="H334" s="522"/>
    </row>
    <row r="335" spans="1:8" ht="13.5" customHeight="1">
      <c r="A335" s="85"/>
      <c r="B335" s="86"/>
      <c r="C335" s="86"/>
      <c r="D335" s="86" t="s">
        <v>98</v>
      </c>
      <c r="E335" s="86"/>
      <c r="F335" s="87">
        <v>122.4</v>
      </c>
      <c r="G335" s="88"/>
      <c r="H335" s="523"/>
    </row>
    <row r="336" spans="1:8" ht="28.5" customHeight="1">
      <c r="A336" s="73"/>
      <c r="B336" s="74"/>
      <c r="C336" s="74" t="s">
        <v>954</v>
      </c>
      <c r="D336" s="74" t="s">
        <v>955</v>
      </c>
      <c r="E336" s="74"/>
      <c r="F336" s="75"/>
      <c r="G336" s="76"/>
      <c r="H336" s="520">
        <f>SUM(H337:H339)</f>
        <v>0</v>
      </c>
    </row>
    <row r="337" spans="1:8" ht="24" customHeight="1">
      <c r="A337" s="77">
        <v>146</v>
      </c>
      <c r="B337" s="78" t="s">
        <v>86</v>
      </c>
      <c r="C337" s="78" t="s">
        <v>956</v>
      </c>
      <c r="D337" s="78" t="s">
        <v>957</v>
      </c>
      <c r="E337" s="78" t="s">
        <v>161</v>
      </c>
      <c r="F337" s="79">
        <v>12</v>
      </c>
      <c r="G337" s="80"/>
      <c r="H337" s="521">
        <f>G337*F337</f>
        <v>0</v>
      </c>
    </row>
    <row r="338" spans="1:8" ht="24" customHeight="1">
      <c r="A338" s="77">
        <v>147</v>
      </c>
      <c r="B338" s="78" t="s">
        <v>86</v>
      </c>
      <c r="C338" s="78" t="s">
        <v>958</v>
      </c>
      <c r="D338" s="78" t="s">
        <v>959</v>
      </c>
      <c r="E338" s="78" t="s">
        <v>161</v>
      </c>
      <c r="F338" s="79">
        <v>2</v>
      </c>
      <c r="G338" s="80"/>
      <c r="H338" s="521">
        <f>G338*F338</f>
        <v>0</v>
      </c>
    </row>
    <row r="339" spans="1:8" ht="24" customHeight="1">
      <c r="A339" s="77">
        <v>148</v>
      </c>
      <c r="B339" s="78" t="s">
        <v>86</v>
      </c>
      <c r="C339" s="78" t="s">
        <v>960</v>
      </c>
      <c r="D339" s="78" t="s">
        <v>961</v>
      </c>
      <c r="E339" s="78" t="s">
        <v>142</v>
      </c>
      <c r="F339" s="79">
        <v>2.8000000000000001E-2</v>
      </c>
      <c r="G339" s="80"/>
      <c r="H339" s="521">
        <f>G339*F339</f>
        <v>0</v>
      </c>
    </row>
    <row r="340" spans="1:8" ht="28.5" customHeight="1">
      <c r="A340" s="73"/>
      <c r="B340" s="74"/>
      <c r="C340" s="74" t="s">
        <v>962</v>
      </c>
      <c r="D340" s="74" t="s">
        <v>963</v>
      </c>
      <c r="E340" s="74"/>
      <c r="F340" s="75"/>
      <c r="G340" s="76"/>
      <c r="H340" s="520">
        <f>SUM(H341:H365)</f>
        <v>0</v>
      </c>
    </row>
    <row r="341" spans="1:8" ht="24" customHeight="1">
      <c r="A341" s="77">
        <v>149</v>
      </c>
      <c r="B341" s="78" t="s">
        <v>86</v>
      </c>
      <c r="C341" s="78" t="s">
        <v>964</v>
      </c>
      <c r="D341" s="78" t="s">
        <v>965</v>
      </c>
      <c r="E341" s="78" t="s">
        <v>156</v>
      </c>
      <c r="F341" s="79">
        <v>2.8000000000000001E-2</v>
      </c>
      <c r="G341" s="80"/>
      <c r="H341" s="521">
        <f>G341*F341</f>
        <v>0</v>
      </c>
    </row>
    <row r="342" spans="1:8" ht="24" customHeight="1">
      <c r="A342" s="77">
        <v>150</v>
      </c>
      <c r="B342" s="78" t="s">
        <v>86</v>
      </c>
      <c r="C342" s="78" t="s">
        <v>964</v>
      </c>
      <c r="D342" s="78" t="s">
        <v>965</v>
      </c>
      <c r="E342" s="78" t="s">
        <v>156</v>
      </c>
      <c r="F342" s="79">
        <v>645</v>
      </c>
      <c r="G342" s="80"/>
      <c r="H342" s="521">
        <f>G342*F342</f>
        <v>0</v>
      </c>
    </row>
    <row r="343" spans="1:8" ht="13.5" customHeight="1">
      <c r="A343" s="81"/>
      <c r="B343" s="82"/>
      <c r="C343" s="82"/>
      <c r="D343" s="82" t="s">
        <v>966</v>
      </c>
      <c r="E343" s="82"/>
      <c r="F343" s="83">
        <v>645</v>
      </c>
      <c r="G343" s="84"/>
      <c r="H343" s="522"/>
    </row>
    <row r="344" spans="1:8" ht="13.5" customHeight="1">
      <c r="A344" s="85"/>
      <c r="B344" s="86"/>
      <c r="C344" s="86"/>
      <c r="D344" s="86" t="s">
        <v>98</v>
      </c>
      <c r="E344" s="86"/>
      <c r="F344" s="87">
        <v>645</v>
      </c>
      <c r="G344" s="88"/>
      <c r="H344" s="523"/>
    </row>
    <row r="345" spans="1:8" ht="13.5" customHeight="1">
      <c r="A345" s="89">
        <v>151</v>
      </c>
      <c r="B345" s="90" t="s">
        <v>967</v>
      </c>
      <c r="C345" s="90" t="s">
        <v>968</v>
      </c>
      <c r="D345" s="90" t="s">
        <v>969</v>
      </c>
      <c r="E345" s="90" t="s">
        <v>92</v>
      </c>
      <c r="F345" s="91">
        <v>32.734999999999999</v>
      </c>
      <c r="G345" s="92"/>
      <c r="H345" s="524">
        <f>G345*F345</f>
        <v>0</v>
      </c>
    </row>
    <row r="346" spans="1:8" ht="13.5" customHeight="1">
      <c r="A346" s="81"/>
      <c r="B346" s="82"/>
      <c r="C346" s="82"/>
      <c r="D346" s="82" t="s">
        <v>970</v>
      </c>
      <c r="E346" s="82"/>
      <c r="F346" s="83">
        <v>0.504</v>
      </c>
      <c r="G346" s="84"/>
      <c r="H346" s="522"/>
    </row>
    <row r="347" spans="1:8" ht="13.5" customHeight="1">
      <c r="A347" s="81"/>
      <c r="B347" s="82"/>
      <c r="C347" s="82"/>
      <c r="D347" s="82" t="s">
        <v>971</v>
      </c>
      <c r="E347" s="82"/>
      <c r="F347" s="83">
        <v>8.0850000000000009</v>
      </c>
      <c r="G347" s="84"/>
      <c r="H347" s="522"/>
    </row>
    <row r="348" spans="1:8" ht="13.5" customHeight="1">
      <c r="A348" s="81"/>
      <c r="B348" s="82"/>
      <c r="C348" s="82"/>
      <c r="D348" s="82" t="s">
        <v>972</v>
      </c>
      <c r="E348" s="82"/>
      <c r="F348" s="83">
        <v>10.92</v>
      </c>
      <c r="G348" s="84"/>
      <c r="H348" s="522"/>
    </row>
    <row r="349" spans="1:8" ht="13.5" customHeight="1">
      <c r="A349" s="81"/>
      <c r="B349" s="82"/>
      <c r="C349" s="82"/>
      <c r="D349" s="82" t="s">
        <v>973</v>
      </c>
      <c r="E349" s="82"/>
      <c r="F349" s="83">
        <v>7.2</v>
      </c>
      <c r="G349" s="84"/>
      <c r="H349" s="522"/>
    </row>
    <row r="350" spans="1:8" ht="13.5" customHeight="1">
      <c r="A350" s="81"/>
      <c r="B350" s="82"/>
      <c r="C350" s="82"/>
      <c r="D350" s="82" t="s">
        <v>974</v>
      </c>
      <c r="E350" s="82"/>
      <c r="F350" s="83">
        <v>3.504</v>
      </c>
      <c r="G350" s="84"/>
      <c r="H350" s="522"/>
    </row>
    <row r="351" spans="1:8" ht="13.5" customHeight="1">
      <c r="A351" s="81"/>
      <c r="B351" s="82"/>
      <c r="C351" s="82"/>
      <c r="D351" s="82" t="s">
        <v>975</v>
      </c>
      <c r="E351" s="82"/>
      <c r="F351" s="83">
        <v>1.2609999999999999</v>
      </c>
      <c r="G351" s="84"/>
      <c r="H351" s="522"/>
    </row>
    <row r="352" spans="1:8" ht="13.5" customHeight="1">
      <c r="A352" s="81"/>
      <c r="B352" s="82"/>
      <c r="C352" s="82"/>
      <c r="D352" s="82" t="s">
        <v>976</v>
      </c>
      <c r="E352" s="82"/>
      <c r="F352" s="83">
        <v>1.2609999999999999</v>
      </c>
      <c r="G352" s="84"/>
      <c r="H352" s="522"/>
    </row>
    <row r="353" spans="1:8" ht="13.5" customHeight="1">
      <c r="A353" s="85"/>
      <c r="B353" s="86"/>
      <c r="C353" s="86"/>
      <c r="D353" s="86" t="s">
        <v>98</v>
      </c>
      <c r="E353" s="86"/>
      <c r="F353" s="87">
        <v>32.734999999999999</v>
      </c>
      <c r="G353" s="88"/>
      <c r="H353" s="523"/>
    </row>
    <row r="354" spans="1:8" ht="24" customHeight="1">
      <c r="A354" s="77">
        <v>152</v>
      </c>
      <c r="B354" s="78" t="s">
        <v>86</v>
      </c>
      <c r="C354" s="78" t="s">
        <v>977</v>
      </c>
      <c r="D354" s="78" t="s">
        <v>978</v>
      </c>
      <c r="E354" s="78" t="s">
        <v>89</v>
      </c>
      <c r="F354" s="79">
        <v>146</v>
      </c>
      <c r="G354" s="80"/>
      <c r="H354" s="521">
        <f>G354*F354</f>
        <v>0</v>
      </c>
    </row>
    <row r="355" spans="1:8" ht="24" customHeight="1">
      <c r="A355" s="89">
        <v>153</v>
      </c>
      <c r="B355" s="90" t="s">
        <v>967</v>
      </c>
      <c r="C355" s="90" t="s">
        <v>979</v>
      </c>
      <c r="D355" s="90" t="s">
        <v>980</v>
      </c>
      <c r="E355" s="90" t="s">
        <v>92</v>
      </c>
      <c r="F355" s="91">
        <v>1.2</v>
      </c>
      <c r="G355" s="92"/>
      <c r="H355" s="524">
        <f>G355*F355</f>
        <v>0</v>
      </c>
    </row>
    <row r="356" spans="1:8" ht="24" customHeight="1">
      <c r="A356" s="77">
        <v>154</v>
      </c>
      <c r="B356" s="78" t="s">
        <v>86</v>
      </c>
      <c r="C356" s="78" t="s">
        <v>981</v>
      </c>
      <c r="D356" s="78" t="s">
        <v>982</v>
      </c>
      <c r="E356" s="78" t="s">
        <v>89</v>
      </c>
      <c r="F356" s="79">
        <v>7.2</v>
      </c>
      <c r="G356" s="80"/>
      <c r="H356" s="521">
        <f>G356*F356</f>
        <v>0</v>
      </c>
    </row>
    <row r="357" spans="1:8" ht="13.5" customHeight="1">
      <c r="A357" s="81"/>
      <c r="B357" s="82"/>
      <c r="C357" s="82"/>
      <c r="D357" s="82" t="s">
        <v>983</v>
      </c>
      <c r="E357" s="82"/>
      <c r="F357" s="83">
        <v>7.2</v>
      </c>
      <c r="G357" s="84"/>
      <c r="H357" s="522"/>
    </row>
    <row r="358" spans="1:8" ht="13.5" customHeight="1">
      <c r="A358" s="85"/>
      <c r="B358" s="86"/>
      <c r="C358" s="86"/>
      <c r="D358" s="86" t="s">
        <v>98</v>
      </c>
      <c r="E358" s="86"/>
      <c r="F358" s="87">
        <v>7.2</v>
      </c>
      <c r="G358" s="88"/>
      <c r="H358" s="523"/>
    </row>
    <row r="359" spans="1:8" ht="24" customHeight="1" thickBot="1">
      <c r="A359" s="77">
        <v>155</v>
      </c>
      <c r="B359" s="78" t="s">
        <v>86</v>
      </c>
      <c r="C359" s="78" t="s">
        <v>984</v>
      </c>
      <c r="D359" s="78" t="s">
        <v>985</v>
      </c>
      <c r="E359" s="78" t="s">
        <v>89</v>
      </c>
      <c r="F359" s="79">
        <v>43.78</v>
      </c>
      <c r="G359" s="80"/>
      <c r="H359" s="521">
        <f>G359*F359</f>
        <v>0</v>
      </c>
    </row>
    <row r="360" spans="1:8" ht="13.5" customHeight="1" thickBot="1">
      <c r="A360" s="93"/>
      <c r="B360" s="94"/>
      <c r="C360" s="94"/>
      <c r="D360" s="94" t="s">
        <v>986</v>
      </c>
      <c r="E360" s="94"/>
      <c r="F360" s="95"/>
      <c r="G360" s="96"/>
      <c r="H360" s="525"/>
    </row>
    <row r="361" spans="1:8" ht="13.5" customHeight="1">
      <c r="A361" s="81"/>
      <c r="B361" s="82"/>
      <c r="C361" s="82"/>
      <c r="D361" s="82" t="s">
        <v>768</v>
      </c>
      <c r="E361" s="82"/>
      <c r="F361" s="83">
        <v>33</v>
      </c>
      <c r="G361" s="84"/>
      <c r="H361" s="522"/>
    </row>
    <row r="362" spans="1:8" ht="13.5" customHeight="1">
      <c r="A362" s="81"/>
      <c r="B362" s="82"/>
      <c r="C362" s="82"/>
      <c r="D362" s="82" t="s">
        <v>769</v>
      </c>
      <c r="E362" s="82"/>
      <c r="F362" s="83">
        <v>10.78</v>
      </c>
      <c r="G362" s="84"/>
      <c r="H362" s="522"/>
    </row>
    <row r="363" spans="1:8" ht="13.5" customHeight="1">
      <c r="A363" s="85"/>
      <c r="B363" s="86"/>
      <c r="C363" s="86"/>
      <c r="D363" s="86" t="s">
        <v>98</v>
      </c>
      <c r="E363" s="86"/>
      <c r="F363" s="87">
        <v>43.78</v>
      </c>
      <c r="G363" s="88"/>
      <c r="H363" s="523"/>
    </row>
    <row r="364" spans="1:8" ht="24" customHeight="1">
      <c r="A364" s="77">
        <v>156</v>
      </c>
      <c r="B364" s="78" t="s">
        <v>86</v>
      </c>
      <c r="C364" s="78" t="s">
        <v>987</v>
      </c>
      <c r="D364" s="78" t="s">
        <v>988</v>
      </c>
      <c r="E364" s="78" t="s">
        <v>92</v>
      </c>
      <c r="F364" s="79">
        <v>21</v>
      </c>
      <c r="G364" s="80"/>
      <c r="H364" s="521">
        <f>G364*F364</f>
        <v>0</v>
      </c>
    </row>
    <row r="365" spans="1:8" ht="24" customHeight="1">
      <c r="A365" s="77">
        <v>157</v>
      </c>
      <c r="B365" s="78" t="s">
        <v>86</v>
      </c>
      <c r="C365" s="78" t="s">
        <v>989</v>
      </c>
      <c r="D365" s="78" t="s">
        <v>990</v>
      </c>
      <c r="E365" s="78" t="s">
        <v>142</v>
      </c>
      <c r="F365" s="79">
        <v>20.459</v>
      </c>
      <c r="G365" s="80"/>
      <c r="H365" s="521">
        <f>G365*F365</f>
        <v>0</v>
      </c>
    </row>
    <row r="366" spans="1:8" ht="28.5" customHeight="1">
      <c r="A366" s="73"/>
      <c r="B366" s="74"/>
      <c r="C366" s="74" t="s">
        <v>991</v>
      </c>
      <c r="D366" s="74" t="s">
        <v>992</v>
      </c>
      <c r="E366" s="74"/>
      <c r="F366" s="75"/>
      <c r="G366" s="76"/>
      <c r="H366" s="520">
        <f>SUM(H367:H368)</f>
        <v>0</v>
      </c>
    </row>
    <row r="367" spans="1:8" ht="24" customHeight="1">
      <c r="A367" s="77">
        <v>158</v>
      </c>
      <c r="B367" s="78" t="s">
        <v>86</v>
      </c>
      <c r="C367" s="78" t="s">
        <v>993</v>
      </c>
      <c r="D367" s="78" t="s">
        <v>994</v>
      </c>
      <c r="E367" s="78" t="s">
        <v>89</v>
      </c>
      <c r="F367" s="79">
        <v>120</v>
      </c>
      <c r="G367" s="80"/>
      <c r="H367" s="521">
        <f>G367*F367</f>
        <v>0</v>
      </c>
    </row>
    <row r="368" spans="1:8" ht="24" customHeight="1">
      <c r="A368" s="77">
        <v>159</v>
      </c>
      <c r="B368" s="78" t="s">
        <v>86</v>
      </c>
      <c r="C368" s="78" t="s">
        <v>995</v>
      </c>
      <c r="D368" s="78" t="s">
        <v>996</v>
      </c>
      <c r="E368" s="78" t="s">
        <v>142</v>
      </c>
      <c r="F368" s="79">
        <v>1.532</v>
      </c>
      <c r="G368" s="80"/>
      <c r="H368" s="521">
        <f>G368*F368</f>
        <v>0</v>
      </c>
    </row>
    <row r="369" spans="1:8" ht="28.5" customHeight="1">
      <c r="A369" s="73"/>
      <c r="B369" s="74"/>
      <c r="C369" s="74" t="s">
        <v>286</v>
      </c>
      <c r="D369" s="74" t="s">
        <v>287</v>
      </c>
      <c r="E369" s="74"/>
      <c r="F369" s="75"/>
      <c r="G369" s="76"/>
      <c r="H369" s="520">
        <f>SUM(H370:H400)</f>
        <v>0</v>
      </c>
    </row>
    <row r="370" spans="1:8" ht="13.5" customHeight="1">
      <c r="A370" s="77">
        <v>160</v>
      </c>
      <c r="B370" s="78" t="s">
        <v>86</v>
      </c>
      <c r="C370" s="78" t="s">
        <v>997</v>
      </c>
      <c r="D370" s="78" t="s">
        <v>998</v>
      </c>
      <c r="E370" s="78" t="s">
        <v>156</v>
      </c>
      <c r="F370" s="79">
        <v>12</v>
      </c>
      <c r="G370" s="80"/>
      <c r="H370" s="521">
        <f t="shared" ref="H370:H375" si="3">G370*F370</f>
        <v>0</v>
      </c>
    </row>
    <row r="371" spans="1:8" ht="24" customHeight="1">
      <c r="A371" s="89">
        <v>161</v>
      </c>
      <c r="B371" s="90" t="s">
        <v>999</v>
      </c>
      <c r="C371" s="90" t="s">
        <v>1000</v>
      </c>
      <c r="D371" s="90" t="s">
        <v>1001</v>
      </c>
      <c r="E371" s="90" t="s">
        <v>142</v>
      </c>
      <c r="F371" s="91">
        <v>1.2E-2</v>
      </c>
      <c r="G371" s="92"/>
      <c r="H371" s="524">
        <f t="shared" si="3"/>
        <v>0</v>
      </c>
    </row>
    <row r="372" spans="1:8" ht="24" customHeight="1">
      <c r="A372" s="77">
        <v>162</v>
      </c>
      <c r="B372" s="78" t="s">
        <v>86</v>
      </c>
      <c r="C372" s="78" t="s">
        <v>1002</v>
      </c>
      <c r="D372" s="78" t="s">
        <v>1003</v>
      </c>
      <c r="E372" s="78" t="s">
        <v>89</v>
      </c>
      <c r="F372" s="79">
        <v>146</v>
      </c>
      <c r="G372" s="80"/>
      <c r="H372" s="521">
        <f t="shared" si="3"/>
        <v>0</v>
      </c>
    </row>
    <row r="373" spans="1:8" ht="24" customHeight="1">
      <c r="A373" s="77">
        <v>163</v>
      </c>
      <c r="B373" s="78" t="s">
        <v>86</v>
      </c>
      <c r="C373" s="78" t="s">
        <v>1004</v>
      </c>
      <c r="D373" s="78" t="s">
        <v>1005</v>
      </c>
      <c r="E373" s="78" t="s">
        <v>156</v>
      </c>
      <c r="F373" s="79">
        <v>12</v>
      </c>
      <c r="G373" s="80"/>
      <c r="H373" s="521">
        <f t="shared" si="3"/>
        <v>0</v>
      </c>
    </row>
    <row r="374" spans="1:8" ht="24" customHeight="1">
      <c r="A374" s="89">
        <v>164</v>
      </c>
      <c r="B374" s="90" t="s">
        <v>861</v>
      </c>
      <c r="C374" s="90" t="s">
        <v>1006</v>
      </c>
      <c r="D374" s="90" t="s">
        <v>1007</v>
      </c>
      <c r="E374" s="90" t="s">
        <v>161</v>
      </c>
      <c r="F374" s="91">
        <v>12</v>
      </c>
      <c r="G374" s="92"/>
      <c r="H374" s="524">
        <f t="shared" si="3"/>
        <v>0</v>
      </c>
    </row>
    <row r="375" spans="1:8" ht="24" customHeight="1">
      <c r="A375" s="77">
        <v>165</v>
      </c>
      <c r="B375" s="78" t="s">
        <v>86</v>
      </c>
      <c r="C375" s="78" t="s">
        <v>1008</v>
      </c>
      <c r="D375" s="78" t="s">
        <v>1009</v>
      </c>
      <c r="E375" s="78" t="s">
        <v>156</v>
      </c>
      <c r="F375" s="79">
        <v>32</v>
      </c>
      <c r="G375" s="80"/>
      <c r="H375" s="521">
        <f t="shared" si="3"/>
        <v>0</v>
      </c>
    </row>
    <row r="376" spans="1:8" ht="13.5" customHeight="1">
      <c r="A376" s="81"/>
      <c r="B376" s="82"/>
      <c r="C376" s="82"/>
      <c r="D376" s="82" t="s">
        <v>1010</v>
      </c>
      <c r="E376" s="82"/>
      <c r="F376" s="83">
        <v>32</v>
      </c>
      <c r="G376" s="84"/>
      <c r="H376" s="522"/>
    </row>
    <row r="377" spans="1:8" ht="13.5" customHeight="1">
      <c r="A377" s="85"/>
      <c r="B377" s="86"/>
      <c r="C377" s="86"/>
      <c r="D377" s="86" t="s">
        <v>98</v>
      </c>
      <c r="E377" s="86"/>
      <c r="F377" s="87">
        <v>32</v>
      </c>
      <c r="G377" s="88"/>
      <c r="H377" s="523"/>
    </row>
    <row r="378" spans="1:8" ht="24" customHeight="1">
      <c r="A378" s="89">
        <v>166</v>
      </c>
      <c r="B378" s="90" t="s">
        <v>999</v>
      </c>
      <c r="C378" s="90" t="s">
        <v>1000</v>
      </c>
      <c r="D378" s="90" t="s">
        <v>1001</v>
      </c>
      <c r="E378" s="90" t="s">
        <v>142</v>
      </c>
      <c r="F378" s="91">
        <v>3.2000000000000001E-2</v>
      </c>
      <c r="G378" s="92"/>
      <c r="H378" s="524">
        <f>G378*F378</f>
        <v>0</v>
      </c>
    </row>
    <row r="379" spans="1:8" ht="24" customHeight="1">
      <c r="A379" s="77">
        <v>167</v>
      </c>
      <c r="B379" s="78" t="s">
        <v>86</v>
      </c>
      <c r="C379" s="78" t="s">
        <v>1011</v>
      </c>
      <c r="D379" s="78" t="s">
        <v>1012</v>
      </c>
      <c r="E379" s="78" t="s">
        <v>156</v>
      </c>
      <c r="F379" s="79">
        <v>32</v>
      </c>
      <c r="G379" s="80"/>
      <c r="H379" s="521">
        <f>G379*F379</f>
        <v>0</v>
      </c>
    </row>
    <row r="380" spans="1:8" ht="13.5" customHeight="1">
      <c r="A380" s="81"/>
      <c r="B380" s="82"/>
      <c r="C380" s="82"/>
      <c r="D380" s="82" t="s">
        <v>1013</v>
      </c>
      <c r="E380" s="82"/>
      <c r="F380" s="83">
        <v>32</v>
      </c>
      <c r="G380" s="84"/>
      <c r="H380" s="522"/>
    </row>
    <row r="381" spans="1:8" ht="13.5" customHeight="1">
      <c r="A381" s="85"/>
      <c r="B381" s="86"/>
      <c r="C381" s="86"/>
      <c r="D381" s="86" t="s">
        <v>98</v>
      </c>
      <c r="E381" s="86"/>
      <c r="F381" s="87">
        <v>32</v>
      </c>
      <c r="G381" s="88"/>
      <c r="H381" s="523"/>
    </row>
    <row r="382" spans="1:8" ht="24" customHeight="1">
      <c r="A382" s="89">
        <v>168</v>
      </c>
      <c r="B382" s="90" t="s">
        <v>999</v>
      </c>
      <c r="C382" s="90" t="s">
        <v>1000</v>
      </c>
      <c r="D382" s="90" t="s">
        <v>1001</v>
      </c>
      <c r="E382" s="90" t="s">
        <v>142</v>
      </c>
      <c r="F382" s="91">
        <v>3.2000000000000001E-2</v>
      </c>
      <c r="G382" s="92"/>
      <c r="H382" s="524">
        <f t="shared" ref="H382:H390" si="4">G382*F382</f>
        <v>0</v>
      </c>
    </row>
    <row r="383" spans="1:8" ht="13.5" customHeight="1">
      <c r="A383" s="77">
        <v>169</v>
      </c>
      <c r="B383" s="78" t="s">
        <v>86</v>
      </c>
      <c r="C383" s="78" t="s">
        <v>1014</v>
      </c>
      <c r="D383" s="78" t="s">
        <v>1015</v>
      </c>
      <c r="E383" s="78" t="s">
        <v>156</v>
      </c>
      <c r="F383" s="79">
        <v>13</v>
      </c>
      <c r="G383" s="80"/>
      <c r="H383" s="521">
        <f t="shared" si="4"/>
        <v>0</v>
      </c>
    </row>
    <row r="384" spans="1:8" ht="13.5" customHeight="1">
      <c r="A384" s="89">
        <v>170</v>
      </c>
      <c r="B384" s="90" t="s">
        <v>861</v>
      </c>
      <c r="C384" s="90" t="s">
        <v>1016</v>
      </c>
      <c r="D384" s="90" t="s">
        <v>1017</v>
      </c>
      <c r="E384" s="90" t="s">
        <v>156</v>
      </c>
      <c r="F384" s="91">
        <v>13</v>
      </c>
      <c r="G384" s="92"/>
      <c r="H384" s="524">
        <f t="shared" si="4"/>
        <v>0</v>
      </c>
    </row>
    <row r="385" spans="1:8" ht="13.5" customHeight="1">
      <c r="A385" s="77">
        <v>171</v>
      </c>
      <c r="B385" s="78" t="s">
        <v>86</v>
      </c>
      <c r="C385" s="78" t="s">
        <v>1018</v>
      </c>
      <c r="D385" s="78" t="s">
        <v>1019</v>
      </c>
      <c r="E385" s="78" t="s">
        <v>161</v>
      </c>
      <c r="F385" s="79">
        <v>2</v>
      </c>
      <c r="G385" s="80"/>
      <c r="H385" s="521">
        <f t="shared" si="4"/>
        <v>0</v>
      </c>
    </row>
    <row r="386" spans="1:8" ht="13.5" customHeight="1">
      <c r="A386" s="89">
        <v>172</v>
      </c>
      <c r="B386" s="90" t="s">
        <v>861</v>
      </c>
      <c r="C386" s="90" t="s">
        <v>1020</v>
      </c>
      <c r="D386" s="90" t="s">
        <v>1021</v>
      </c>
      <c r="E386" s="90" t="s">
        <v>161</v>
      </c>
      <c r="F386" s="91">
        <v>2</v>
      </c>
      <c r="G386" s="92"/>
      <c r="H386" s="524">
        <f t="shared" si="4"/>
        <v>0</v>
      </c>
    </row>
    <row r="387" spans="1:8" ht="13.5" customHeight="1">
      <c r="A387" s="77">
        <v>173</v>
      </c>
      <c r="B387" s="78" t="s">
        <v>86</v>
      </c>
      <c r="C387" s="78" t="s">
        <v>1022</v>
      </c>
      <c r="D387" s="78" t="s">
        <v>1023</v>
      </c>
      <c r="E387" s="78" t="s">
        <v>161</v>
      </c>
      <c r="F387" s="79">
        <v>16</v>
      </c>
      <c r="G387" s="80"/>
      <c r="H387" s="521">
        <f t="shared" si="4"/>
        <v>0</v>
      </c>
    </row>
    <row r="388" spans="1:8" ht="13.5" customHeight="1">
      <c r="A388" s="89">
        <v>174</v>
      </c>
      <c r="B388" s="90" t="s">
        <v>861</v>
      </c>
      <c r="C388" s="90" t="s">
        <v>1024</v>
      </c>
      <c r="D388" s="90" t="s">
        <v>1025</v>
      </c>
      <c r="E388" s="90" t="s">
        <v>161</v>
      </c>
      <c r="F388" s="91">
        <v>16</v>
      </c>
      <c r="G388" s="92"/>
      <c r="H388" s="524">
        <f t="shared" si="4"/>
        <v>0</v>
      </c>
    </row>
    <row r="389" spans="1:8" ht="13.5" customHeight="1">
      <c r="A389" s="77">
        <v>175</v>
      </c>
      <c r="B389" s="78" t="s">
        <v>86</v>
      </c>
      <c r="C389" s="78" t="s">
        <v>1026</v>
      </c>
      <c r="D389" s="78" t="s">
        <v>1027</v>
      </c>
      <c r="E389" s="78" t="s">
        <v>161</v>
      </c>
      <c r="F389" s="79">
        <v>2</v>
      </c>
      <c r="G389" s="80"/>
      <c r="H389" s="521">
        <f t="shared" si="4"/>
        <v>0</v>
      </c>
    </row>
    <row r="390" spans="1:8" ht="13.5" customHeight="1">
      <c r="A390" s="77">
        <v>176</v>
      </c>
      <c r="B390" s="78" t="s">
        <v>86</v>
      </c>
      <c r="C390" s="78" t="s">
        <v>1028</v>
      </c>
      <c r="D390" s="78" t="s">
        <v>1029</v>
      </c>
      <c r="E390" s="78" t="s">
        <v>156</v>
      </c>
      <c r="F390" s="79">
        <v>11.4</v>
      </c>
      <c r="G390" s="80"/>
      <c r="H390" s="521">
        <f t="shared" si="4"/>
        <v>0</v>
      </c>
    </row>
    <row r="391" spans="1:8" ht="13.5" customHeight="1">
      <c r="A391" s="81"/>
      <c r="B391" s="82"/>
      <c r="C391" s="82"/>
      <c r="D391" s="82" t="s">
        <v>1030</v>
      </c>
      <c r="E391" s="82"/>
      <c r="F391" s="83">
        <v>11.4</v>
      </c>
      <c r="G391" s="84"/>
      <c r="H391" s="522"/>
    </row>
    <row r="392" spans="1:8" ht="13.5" customHeight="1">
      <c r="A392" s="85"/>
      <c r="B392" s="86"/>
      <c r="C392" s="86"/>
      <c r="D392" s="86" t="s">
        <v>98</v>
      </c>
      <c r="E392" s="86"/>
      <c r="F392" s="87">
        <v>11.4</v>
      </c>
      <c r="G392" s="88"/>
      <c r="H392" s="523"/>
    </row>
    <row r="393" spans="1:8" ht="13.5" customHeight="1">
      <c r="A393" s="89">
        <v>177</v>
      </c>
      <c r="B393" s="90" t="s">
        <v>861</v>
      </c>
      <c r="C393" s="90" t="s">
        <v>1031</v>
      </c>
      <c r="D393" s="90" t="s">
        <v>1032</v>
      </c>
      <c r="E393" s="90" t="s">
        <v>156</v>
      </c>
      <c r="F393" s="91">
        <v>11.4</v>
      </c>
      <c r="G393" s="92"/>
      <c r="H393" s="524">
        <f>G393*F393</f>
        <v>0</v>
      </c>
    </row>
    <row r="394" spans="1:8" ht="13.5" customHeight="1">
      <c r="A394" s="77">
        <v>178</v>
      </c>
      <c r="B394" s="78" t="s">
        <v>86</v>
      </c>
      <c r="C394" s="78" t="s">
        <v>1033</v>
      </c>
      <c r="D394" s="78" t="s">
        <v>1034</v>
      </c>
      <c r="E394" s="78" t="s">
        <v>161</v>
      </c>
      <c r="F394" s="79">
        <v>8</v>
      </c>
      <c r="G394" s="80"/>
      <c r="H394" s="521">
        <f>G394*F394</f>
        <v>0</v>
      </c>
    </row>
    <row r="395" spans="1:8" ht="24" customHeight="1">
      <c r="A395" s="89">
        <v>179</v>
      </c>
      <c r="B395" s="90" t="s">
        <v>861</v>
      </c>
      <c r="C395" s="90" t="s">
        <v>1035</v>
      </c>
      <c r="D395" s="90" t="s">
        <v>1036</v>
      </c>
      <c r="E395" s="90" t="s">
        <v>161</v>
      </c>
      <c r="F395" s="91">
        <v>8</v>
      </c>
      <c r="G395" s="92"/>
      <c r="H395" s="524">
        <f>G395*F395</f>
        <v>0</v>
      </c>
    </row>
    <row r="396" spans="1:8" ht="13.5" customHeight="1">
      <c r="A396" s="89">
        <v>180</v>
      </c>
      <c r="B396" s="90" t="s">
        <v>861</v>
      </c>
      <c r="C396" s="90" t="s">
        <v>1037</v>
      </c>
      <c r="D396" s="90" t="s">
        <v>1038</v>
      </c>
      <c r="E396" s="90" t="s">
        <v>161</v>
      </c>
      <c r="F396" s="91">
        <v>2</v>
      </c>
      <c r="G396" s="92"/>
      <c r="H396" s="524">
        <f>G396*F396</f>
        <v>0</v>
      </c>
    </row>
    <row r="397" spans="1:8" ht="13.5" customHeight="1">
      <c r="A397" s="77">
        <v>181</v>
      </c>
      <c r="B397" s="78" t="s">
        <v>86</v>
      </c>
      <c r="C397" s="78" t="s">
        <v>1039</v>
      </c>
      <c r="D397" s="78" t="s">
        <v>1040</v>
      </c>
      <c r="E397" s="78" t="s">
        <v>161</v>
      </c>
      <c r="F397" s="79">
        <v>2</v>
      </c>
      <c r="G397" s="80"/>
      <c r="H397" s="521">
        <f>G397*F397</f>
        <v>0</v>
      </c>
    </row>
    <row r="398" spans="1:8" ht="28.5" customHeight="1">
      <c r="A398" s="73"/>
      <c r="B398" s="74"/>
      <c r="C398" s="74" t="s">
        <v>1041</v>
      </c>
      <c r="D398" s="74" t="s">
        <v>1042</v>
      </c>
      <c r="E398" s="74"/>
      <c r="F398" s="75"/>
      <c r="G398" s="76"/>
      <c r="H398" s="520">
        <f>SUM(H399:H400)</f>
        <v>0</v>
      </c>
    </row>
    <row r="399" spans="1:8" ht="24" customHeight="1">
      <c r="A399" s="77">
        <v>182</v>
      </c>
      <c r="B399" s="78" t="s">
        <v>86</v>
      </c>
      <c r="C399" s="78" t="s">
        <v>1043</v>
      </c>
      <c r="D399" s="78" t="s">
        <v>1044</v>
      </c>
      <c r="E399" s="78" t="s">
        <v>89</v>
      </c>
      <c r="F399" s="79">
        <v>146</v>
      </c>
      <c r="G399" s="80"/>
      <c r="H399" s="521">
        <f>G399*F399</f>
        <v>0</v>
      </c>
    </row>
    <row r="400" spans="1:8" ht="24" customHeight="1">
      <c r="A400" s="89">
        <v>183</v>
      </c>
      <c r="B400" s="90" t="s">
        <v>873</v>
      </c>
      <c r="C400" s="90" t="s">
        <v>1045</v>
      </c>
      <c r="D400" s="90" t="s">
        <v>1046</v>
      </c>
      <c r="E400" s="90" t="s">
        <v>89</v>
      </c>
      <c r="F400" s="91">
        <v>160.6</v>
      </c>
      <c r="G400" s="92"/>
      <c r="H400" s="524">
        <f>G400*F400</f>
        <v>0</v>
      </c>
    </row>
    <row r="401" spans="1:8" ht="13.5" customHeight="1">
      <c r="A401" s="81"/>
      <c r="B401" s="82"/>
      <c r="C401" s="82"/>
      <c r="D401" s="82" t="s">
        <v>1047</v>
      </c>
      <c r="E401" s="82"/>
      <c r="F401" s="83">
        <v>160.6</v>
      </c>
      <c r="G401" s="84"/>
      <c r="H401" s="522"/>
    </row>
    <row r="402" spans="1:8" ht="13.5" customHeight="1">
      <c r="A402" s="85"/>
      <c r="B402" s="86"/>
      <c r="C402" s="86"/>
      <c r="D402" s="86" t="s">
        <v>98</v>
      </c>
      <c r="E402" s="86"/>
      <c r="F402" s="87">
        <v>160.6</v>
      </c>
      <c r="G402" s="88"/>
      <c r="H402" s="523"/>
    </row>
    <row r="403" spans="1:8" ht="28.5" customHeight="1">
      <c r="A403" s="73"/>
      <c r="B403" s="74"/>
      <c r="C403" s="74" t="s">
        <v>292</v>
      </c>
      <c r="D403" s="74" t="s">
        <v>293</v>
      </c>
      <c r="E403" s="74"/>
      <c r="F403" s="75"/>
      <c r="G403" s="76"/>
      <c r="H403" s="520">
        <f>SUM(H404:H425)</f>
        <v>0</v>
      </c>
    </row>
    <row r="404" spans="1:8" ht="24" customHeight="1">
      <c r="A404" s="77">
        <v>184</v>
      </c>
      <c r="B404" s="78" t="s">
        <v>86</v>
      </c>
      <c r="C404" s="78" t="s">
        <v>1048</v>
      </c>
      <c r="D404" s="78" t="s">
        <v>1049</v>
      </c>
      <c r="E404" s="78" t="s">
        <v>156</v>
      </c>
      <c r="F404" s="79">
        <v>695.221</v>
      </c>
      <c r="G404" s="80"/>
      <c r="H404" s="521">
        <f>G404*F404</f>
        <v>0</v>
      </c>
    </row>
    <row r="405" spans="1:8" ht="13.5" customHeight="1">
      <c r="A405" s="81"/>
      <c r="B405" s="82"/>
      <c r="C405" s="82"/>
      <c r="D405" s="82" t="s">
        <v>1050</v>
      </c>
      <c r="E405" s="82"/>
      <c r="F405" s="83">
        <v>695.221</v>
      </c>
      <c r="G405" s="84"/>
      <c r="H405" s="522"/>
    </row>
    <row r="406" spans="1:8" ht="13.5" customHeight="1">
      <c r="A406" s="85"/>
      <c r="B406" s="86"/>
      <c r="C406" s="86"/>
      <c r="D406" s="86" t="s">
        <v>98</v>
      </c>
      <c r="E406" s="86"/>
      <c r="F406" s="87">
        <v>695.221</v>
      </c>
      <c r="G406" s="88"/>
      <c r="H406" s="523"/>
    </row>
    <row r="407" spans="1:8" ht="24" customHeight="1">
      <c r="A407" s="89">
        <v>185</v>
      </c>
      <c r="B407" s="90" t="s">
        <v>1051</v>
      </c>
      <c r="C407" s="90" t="s">
        <v>1052</v>
      </c>
      <c r="D407" s="90" t="s">
        <v>1053</v>
      </c>
      <c r="E407" s="90" t="s">
        <v>142</v>
      </c>
      <c r="F407" s="91">
        <v>1.7</v>
      </c>
      <c r="G407" s="92"/>
      <c r="H407" s="524">
        <f>G407*F407</f>
        <v>0</v>
      </c>
    </row>
    <row r="408" spans="1:8" ht="13.5" customHeight="1">
      <c r="A408" s="77">
        <v>186</v>
      </c>
      <c r="B408" s="78" t="s">
        <v>86</v>
      </c>
      <c r="C408" s="78" t="s">
        <v>1054</v>
      </c>
      <c r="D408" s="78" t="s">
        <v>1055</v>
      </c>
      <c r="E408" s="78" t="s">
        <v>309</v>
      </c>
      <c r="F408" s="79">
        <v>122</v>
      </c>
      <c r="G408" s="80"/>
      <c r="H408" s="521">
        <f>G408*F408</f>
        <v>0</v>
      </c>
    </row>
    <row r="409" spans="1:8" ht="13.5" customHeight="1">
      <c r="A409" s="81"/>
      <c r="B409" s="82"/>
      <c r="C409" s="82"/>
      <c r="D409" s="82" t="s">
        <v>1056</v>
      </c>
      <c r="E409" s="82"/>
      <c r="F409" s="83">
        <v>122</v>
      </c>
      <c r="G409" s="84"/>
      <c r="H409" s="522"/>
    </row>
    <row r="410" spans="1:8" ht="13.5" customHeight="1">
      <c r="A410" s="85"/>
      <c r="B410" s="86"/>
      <c r="C410" s="86"/>
      <c r="D410" s="86" t="s">
        <v>98</v>
      </c>
      <c r="E410" s="86"/>
      <c r="F410" s="87">
        <v>122</v>
      </c>
      <c r="G410" s="88"/>
      <c r="H410" s="523"/>
    </row>
    <row r="411" spans="1:8" ht="24" customHeight="1">
      <c r="A411" s="89">
        <v>187</v>
      </c>
      <c r="B411" s="90" t="s">
        <v>861</v>
      </c>
      <c r="C411" s="90" t="s">
        <v>1057</v>
      </c>
      <c r="D411" s="90" t="s">
        <v>1058</v>
      </c>
      <c r="E411" s="90" t="s">
        <v>161</v>
      </c>
      <c r="F411" s="91">
        <v>1</v>
      </c>
      <c r="G411" s="92"/>
      <c r="H411" s="524">
        <f t="shared" ref="H411:H425" si="5">G411*F411</f>
        <v>0</v>
      </c>
    </row>
    <row r="412" spans="1:8" ht="24" customHeight="1">
      <c r="A412" s="77">
        <v>188</v>
      </c>
      <c r="B412" s="78" t="s">
        <v>86</v>
      </c>
      <c r="C412" s="78" t="s">
        <v>1059</v>
      </c>
      <c r="D412" s="78" t="s">
        <v>1060</v>
      </c>
      <c r="E412" s="78" t="s">
        <v>161</v>
      </c>
      <c r="F412" s="79">
        <v>1</v>
      </c>
      <c r="G412" s="80"/>
      <c r="H412" s="521">
        <f t="shared" si="5"/>
        <v>0</v>
      </c>
    </row>
    <row r="413" spans="1:8" ht="24" customHeight="1">
      <c r="A413" s="89">
        <v>189</v>
      </c>
      <c r="B413" s="90" t="s">
        <v>861</v>
      </c>
      <c r="C413" s="90" t="s">
        <v>1061</v>
      </c>
      <c r="D413" s="90" t="s">
        <v>1062</v>
      </c>
      <c r="E413" s="90" t="s">
        <v>161</v>
      </c>
      <c r="F413" s="91">
        <v>1</v>
      </c>
      <c r="G413" s="92"/>
      <c r="H413" s="524">
        <f t="shared" si="5"/>
        <v>0</v>
      </c>
    </row>
    <row r="414" spans="1:8" ht="13.5" customHeight="1">
      <c r="A414" s="77">
        <v>190</v>
      </c>
      <c r="B414" s="78" t="s">
        <v>86</v>
      </c>
      <c r="C414" s="78" t="s">
        <v>1063</v>
      </c>
      <c r="D414" s="78" t="s">
        <v>1064</v>
      </c>
      <c r="E414" s="78" t="s">
        <v>156</v>
      </c>
      <c r="F414" s="79">
        <v>5.5</v>
      </c>
      <c r="G414" s="80"/>
      <c r="H414" s="521">
        <f t="shared" si="5"/>
        <v>0</v>
      </c>
    </row>
    <row r="415" spans="1:8" ht="13.5" customHeight="1">
      <c r="A415" s="89">
        <v>191</v>
      </c>
      <c r="B415" s="90" t="s">
        <v>861</v>
      </c>
      <c r="C415" s="90" t="s">
        <v>1065</v>
      </c>
      <c r="D415" s="90" t="s">
        <v>1066</v>
      </c>
      <c r="E415" s="90" t="s">
        <v>161</v>
      </c>
      <c r="F415" s="91">
        <v>1</v>
      </c>
      <c r="G415" s="92"/>
      <c r="H415" s="524">
        <f t="shared" si="5"/>
        <v>0</v>
      </c>
    </row>
    <row r="416" spans="1:8" ht="24" customHeight="1">
      <c r="A416" s="77">
        <v>192</v>
      </c>
      <c r="B416" s="78" t="s">
        <v>86</v>
      </c>
      <c r="C416" s="78" t="s">
        <v>1067</v>
      </c>
      <c r="D416" s="78" t="s">
        <v>1068</v>
      </c>
      <c r="E416" s="78" t="s">
        <v>156</v>
      </c>
      <c r="F416" s="79">
        <v>5</v>
      </c>
      <c r="G416" s="80"/>
      <c r="H416" s="521">
        <f t="shared" si="5"/>
        <v>0</v>
      </c>
    </row>
    <row r="417" spans="1:8" ht="24" customHeight="1">
      <c r="A417" s="77">
        <v>193</v>
      </c>
      <c r="B417" s="78" t="s">
        <v>86</v>
      </c>
      <c r="C417" s="78" t="s">
        <v>1069</v>
      </c>
      <c r="D417" s="78" t="s">
        <v>1070</v>
      </c>
      <c r="E417" s="78" t="s">
        <v>161</v>
      </c>
      <c r="F417" s="79">
        <v>16</v>
      </c>
      <c r="G417" s="80"/>
      <c r="H417" s="521">
        <f t="shared" si="5"/>
        <v>0</v>
      </c>
    </row>
    <row r="418" spans="1:8" ht="13.5" customHeight="1">
      <c r="A418" s="89">
        <v>194</v>
      </c>
      <c r="B418" s="90" t="s">
        <v>861</v>
      </c>
      <c r="C418" s="90" t="s">
        <v>1071</v>
      </c>
      <c r="D418" s="90" t="s">
        <v>1072</v>
      </c>
      <c r="E418" s="90" t="s">
        <v>363</v>
      </c>
      <c r="F418" s="91">
        <v>1</v>
      </c>
      <c r="G418" s="92"/>
      <c r="H418" s="524">
        <f t="shared" si="5"/>
        <v>0</v>
      </c>
    </row>
    <row r="419" spans="1:8" ht="24" customHeight="1">
      <c r="A419" s="77">
        <v>195</v>
      </c>
      <c r="B419" s="78" t="s">
        <v>86</v>
      </c>
      <c r="C419" s="78" t="s">
        <v>307</v>
      </c>
      <c r="D419" s="78" t="s">
        <v>1073</v>
      </c>
      <c r="E419" s="78" t="s">
        <v>309</v>
      </c>
      <c r="F419" s="79">
        <v>100</v>
      </c>
      <c r="G419" s="80"/>
      <c r="H419" s="521">
        <f t="shared" si="5"/>
        <v>0</v>
      </c>
    </row>
    <row r="420" spans="1:8" ht="13.5" customHeight="1">
      <c r="A420" s="89">
        <v>196</v>
      </c>
      <c r="B420" s="90" t="s">
        <v>861</v>
      </c>
      <c r="C420" s="90" t="s">
        <v>1074</v>
      </c>
      <c r="D420" s="90" t="s">
        <v>1075</v>
      </c>
      <c r="E420" s="90" t="s">
        <v>161</v>
      </c>
      <c r="F420" s="91">
        <v>20</v>
      </c>
      <c r="G420" s="92"/>
      <c r="H420" s="524">
        <f t="shared" si="5"/>
        <v>0</v>
      </c>
    </row>
    <row r="421" spans="1:8" ht="24" customHeight="1">
      <c r="A421" s="77">
        <v>197</v>
      </c>
      <c r="B421" s="78" t="s">
        <v>86</v>
      </c>
      <c r="C421" s="78" t="s">
        <v>1076</v>
      </c>
      <c r="D421" s="78" t="s">
        <v>1077</v>
      </c>
      <c r="E421" s="78" t="s">
        <v>1078</v>
      </c>
      <c r="F421" s="79">
        <v>1</v>
      </c>
      <c r="G421" s="80"/>
      <c r="H421" s="521">
        <f t="shared" si="5"/>
        <v>0</v>
      </c>
    </row>
    <row r="422" spans="1:8" ht="13.5" customHeight="1">
      <c r="A422" s="89">
        <v>198</v>
      </c>
      <c r="B422" s="90" t="s">
        <v>1051</v>
      </c>
      <c r="C422" s="90" t="s">
        <v>1079</v>
      </c>
      <c r="D422" s="90" t="s">
        <v>1080</v>
      </c>
      <c r="E422" s="90" t="s">
        <v>363</v>
      </c>
      <c r="F422" s="91">
        <v>1</v>
      </c>
      <c r="G422" s="92"/>
      <c r="H422" s="524">
        <f t="shared" si="5"/>
        <v>0</v>
      </c>
    </row>
    <row r="423" spans="1:8" ht="24" customHeight="1">
      <c r="A423" s="77">
        <v>199</v>
      </c>
      <c r="B423" s="78" t="s">
        <v>86</v>
      </c>
      <c r="C423" s="78" t="s">
        <v>1081</v>
      </c>
      <c r="D423" s="78" t="s">
        <v>1082</v>
      </c>
      <c r="E423" s="78" t="s">
        <v>142</v>
      </c>
      <c r="F423" s="79">
        <v>2.7</v>
      </c>
      <c r="G423" s="80"/>
      <c r="H423" s="521">
        <f t="shared" si="5"/>
        <v>0</v>
      </c>
    </row>
    <row r="424" spans="1:8" ht="24" customHeight="1">
      <c r="A424" s="77">
        <v>200</v>
      </c>
      <c r="B424" s="78" t="s">
        <v>86</v>
      </c>
      <c r="C424" s="78" t="s">
        <v>1081</v>
      </c>
      <c r="D424" s="78" t="s">
        <v>1082</v>
      </c>
      <c r="E424" s="78" t="s">
        <v>142</v>
      </c>
      <c r="F424" s="79">
        <v>2.4119999999999999</v>
      </c>
      <c r="G424" s="80"/>
      <c r="H424" s="521">
        <f t="shared" si="5"/>
        <v>0</v>
      </c>
    </row>
    <row r="425" spans="1:8" ht="24" customHeight="1">
      <c r="A425" s="77">
        <v>201</v>
      </c>
      <c r="B425" s="78" t="s">
        <v>86</v>
      </c>
      <c r="C425" s="78" t="s">
        <v>1083</v>
      </c>
      <c r="D425" s="78" t="s">
        <v>1084</v>
      </c>
      <c r="E425" s="78" t="s">
        <v>142</v>
      </c>
      <c r="F425" s="79">
        <v>2.4119999999999999</v>
      </c>
      <c r="G425" s="80"/>
      <c r="H425" s="521">
        <f t="shared" si="5"/>
        <v>0</v>
      </c>
    </row>
    <row r="426" spans="1:8" ht="28.5" customHeight="1">
      <c r="A426" s="73"/>
      <c r="B426" s="74"/>
      <c r="C426" s="74" t="s">
        <v>1085</v>
      </c>
      <c r="D426" s="74" t="s">
        <v>1086</v>
      </c>
      <c r="E426" s="74"/>
      <c r="F426" s="75"/>
      <c r="G426" s="76"/>
      <c r="H426" s="520">
        <f>SUM(H427:H428)</f>
        <v>0</v>
      </c>
    </row>
    <row r="427" spans="1:8" ht="13.5" customHeight="1">
      <c r="A427" s="77">
        <v>202</v>
      </c>
      <c r="B427" s="78" t="s">
        <v>86</v>
      </c>
      <c r="C427" s="78" t="s">
        <v>1087</v>
      </c>
      <c r="D427" s="78" t="s">
        <v>1088</v>
      </c>
      <c r="E427" s="78" t="s">
        <v>89</v>
      </c>
      <c r="F427" s="79">
        <v>120</v>
      </c>
      <c r="G427" s="80"/>
      <c r="H427" s="521">
        <f>G427*F427</f>
        <v>0</v>
      </c>
    </row>
    <row r="428" spans="1:8" ht="24" customHeight="1">
      <c r="A428" s="89">
        <v>203</v>
      </c>
      <c r="B428" s="90" t="s">
        <v>950</v>
      </c>
      <c r="C428" s="90" t="s">
        <v>1089</v>
      </c>
      <c r="D428" s="90" t="s">
        <v>1090</v>
      </c>
      <c r="E428" s="90" t="s">
        <v>89</v>
      </c>
      <c r="F428" s="91">
        <v>120</v>
      </c>
      <c r="G428" s="92"/>
      <c r="H428" s="524">
        <f>G428*F428</f>
        <v>0</v>
      </c>
    </row>
    <row r="429" spans="1:8" ht="30.75" customHeight="1">
      <c r="A429" s="69"/>
      <c r="B429" s="70"/>
      <c r="C429" s="70" t="s">
        <v>344</v>
      </c>
      <c r="D429" s="70" t="s">
        <v>345</v>
      </c>
      <c r="E429" s="70"/>
      <c r="F429" s="71"/>
      <c r="G429" s="72"/>
      <c r="H429" s="519">
        <f>H430+H436+H439+H442+H447+H452</f>
        <v>0</v>
      </c>
    </row>
    <row r="430" spans="1:8" ht="28.5" customHeight="1">
      <c r="A430" s="73"/>
      <c r="B430" s="74"/>
      <c r="C430" s="74" t="s">
        <v>346</v>
      </c>
      <c r="D430" s="74" t="s">
        <v>347</v>
      </c>
      <c r="E430" s="74"/>
      <c r="F430" s="75"/>
      <c r="G430" s="76"/>
      <c r="H430" s="520">
        <f>SUM(H431:H435)</f>
        <v>0</v>
      </c>
    </row>
    <row r="431" spans="1:8" ht="13.5" customHeight="1">
      <c r="A431" s="77">
        <v>204</v>
      </c>
      <c r="B431" s="78" t="s">
        <v>86</v>
      </c>
      <c r="C431" s="78" t="s">
        <v>349</v>
      </c>
      <c r="D431" s="78" t="s">
        <v>347</v>
      </c>
      <c r="E431" s="78" t="s">
        <v>363</v>
      </c>
      <c r="F431" s="79">
        <v>1</v>
      </c>
      <c r="G431" s="80"/>
      <c r="H431" s="521">
        <f>G431*F431</f>
        <v>0</v>
      </c>
    </row>
    <row r="432" spans="1:8" ht="13.5" customHeight="1">
      <c r="A432" s="77">
        <v>205</v>
      </c>
      <c r="B432" s="78" t="s">
        <v>348</v>
      </c>
      <c r="C432" s="78" t="s">
        <v>351</v>
      </c>
      <c r="D432" s="78" t="s">
        <v>43</v>
      </c>
      <c r="E432" s="78" t="s">
        <v>350</v>
      </c>
      <c r="F432" s="79">
        <v>1</v>
      </c>
      <c r="G432" s="80"/>
      <c r="H432" s="521">
        <f>G432*F432</f>
        <v>0</v>
      </c>
    </row>
    <row r="433" spans="1:8" ht="13.5" customHeight="1">
      <c r="A433" s="77">
        <v>206</v>
      </c>
      <c r="B433" s="78" t="s">
        <v>348</v>
      </c>
      <c r="C433" s="78" t="s">
        <v>352</v>
      </c>
      <c r="D433" s="78" t="s">
        <v>353</v>
      </c>
      <c r="E433" s="78" t="s">
        <v>350</v>
      </c>
      <c r="F433" s="79">
        <v>1</v>
      </c>
      <c r="G433" s="80"/>
      <c r="H433" s="521">
        <f>G433*F433</f>
        <v>0</v>
      </c>
    </row>
    <row r="434" spans="1:8" ht="13.5" customHeight="1">
      <c r="A434" s="77">
        <v>207</v>
      </c>
      <c r="B434" s="78" t="s">
        <v>348</v>
      </c>
      <c r="C434" s="78" t="s">
        <v>354</v>
      </c>
      <c r="D434" s="78" t="s">
        <v>355</v>
      </c>
      <c r="E434" s="78" t="s">
        <v>350</v>
      </c>
      <c r="F434" s="79">
        <v>1</v>
      </c>
      <c r="G434" s="80"/>
      <c r="H434" s="521">
        <f>G434*F434</f>
        <v>0</v>
      </c>
    </row>
    <row r="435" spans="1:8" ht="13.5" customHeight="1">
      <c r="A435" s="77">
        <v>208</v>
      </c>
      <c r="B435" s="78" t="s">
        <v>348</v>
      </c>
      <c r="C435" s="78" t="s">
        <v>356</v>
      </c>
      <c r="D435" s="78" t="s">
        <v>357</v>
      </c>
      <c r="E435" s="78" t="s">
        <v>350</v>
      </c>
      <c r="F435" s="79">
        <v>1</v>
      </c>
      <c r="G435" s="80"/>
      <c r="H435" s="521">
        <f>G435*F435</f>
        <v>0</v>
      </c>
    </row>
    <row r="436" spans="1:8" ht="28.5" customHeight="1">
      <c r="A436" s="73"/>
      <c r="B436" s="74"/>
      <c r="C436" s="74" t="s">
        <v>358</v>
      </c>
      <c r="D436" s="74" t="s">
        <v>359</v>
      </c>
      <c r="E436" s="74"/>
      <c r="F436" s="75"/>
      <c r="G436" s="76"/>
      <c r="H436" s="520">
        <f>SUM(H437:H438)</f>
        <v>0</v>
      </c>
    </row>
    <row r="437" spans="1:8" ht="13.5" customHeight="1">
      <c r="A437" s="77">
        <v>209</v>
      </c>
      <c r="B437" s="78" t="s">
        <v>348</v>
      </c>
      <c r="C437" s="78" t="s">
        <v>360</v>
      </c>
      <c r="D437" s="78" t="s">
        <v>359</v>
      </c>
      <c r="E437" s="78" t="s">
        <v>350</v>
      </c>
      <c r="F437" s="79">
        <v>1</v>
      </c>
      <c r="G437" s="80"/>
      <c r="H437" s="521">
        <f>G437*F437</f>
        <v>0</v>
      </c>
    </row>
    <row r="438" spans="1:8" ht="13.5" customHeight="1">
      <c r="A438" s="77">
        <v>210</v>
      </c>
      <c r="B438" s="78" t="s">
        <v>348</v>
      </c>
      <c r="C438" s="78" t="s">
        <v>361</v>
      </c>
      <c r="D438" s="78" t="s">
        <v>362</v>
      </c>
      <c r="E438" s="78" t="s">
        <v>350</v>
      </c>
      <c r="F438" s="79">
        <v>1</v>
      </c>
      <c r="G438" s="80"/>
      <c r="H438" s="521">
        <f>G438*F438</f>
        <v>0</v>
      </c>
    </row>
    <row r="439" spans="1:8" ht="28.5" customHeight="1">
      <c r="A439" s="73"/>
      <c r="B439" s="74"/>
      <c r="C439" s="74" t="s">
        <v>364</v>
      </c>
      <c r="D439" s="74" t="s">
        <v>38</v>
      </c>
      <c r="E439" s="74"/>
      <c r="F439" s="75"/>
      <c r="G439" s="76"/>
      <c r="H439" s="520">
        <f>SUM(H440:H441)</f>
        <v>0</v>
      </c>
    </row>
    <row r="440" spans="1:8" ht="13.5" customHeight="1">
      <c r="A440" s="77">
        <v>211</v>
      </c>
      <c r="B440" s="78" t="s">
        <v>348</v>
      </c>
      <c r="C440" s="78" t="s">
        <v>365</v>
      </c>
      <c r="D440" s="78" t="s">
        <v>38</v>
      </c>
      <c r="E440" s="78" t="s">
        <v>350</v>
      </c>
      <c r="F440" s="79">
        <v>1</v>
      </c>
      <c r="G440" s="80"/>
      <c r="H440" s="521">
        <f>G440*F440</f>
        <v>0</v>
      </c>
    </row>
    <row r="441" spans="1:8" ht="13.5" customHeight="1">
      <c r="A441" s="77">
        <v>212</v>
      </c>
      <c r="B441" s="78" t="s">
        <v>348</v>
      </c>
      <c r="C441" s="78" t="s">
        <v>366</v>
      </c>
      <c r="D441" s="78" t="s">
        <v>367</v>
      </c>
      <c r="E441" s="78" t="s">
        <v>350</v>
      </c>
      <c r="F441" s="79">
        <v>1</v>
      </c>
      <c r="G441" s="80"/>
      <c r="H441" s="521">
        <f>G441*F441</f>
        <v>0</v>
      </c>
    </row>
    <row r="442" spans="1:8" ht="28.5" customHeight="1">
      <c r="A442" s="73"/>
      <c r="B442" s="74"/>
      <c r="C442" s="74" t="s">
        <v>368</v>
      </c>
      <c r="D442" s="74" t="s">
        <v>369</v>
      </c>
      <c r="E442" s="74"/>
      <c r="F442" s="75"/>
      <c r="G442" s="76"/>
      <c r="H442" s="520">
        <f>SUM(H443:H446)</f>
        <v>0</v>
      </c>
    </row>
    <row r="443" spans="1:8" ht="13.5" customHeight="1">
      <c r="A443" s="77">
        <v>213</v>
      </c>
      <c r="B443" s="78" t="s">
        <v>348</v>
      </c>
      <c r="C443" s="78" t="s">
        <v>370</v>
      </c>
      <c r="D443" s="78" t="s">
        <v>369</v>
      </c>
      <c r="E443" s="78" t="s">
        <v>350</v>
      </c>
      <c r="F443" s="79">
        <v>1</v>
      </c>
      <c r="G443" s="80"/>
      <c r="H443" s="521">
        <f>G443*F443</f>
        <v>0</v>
      </c>
    </row>
    <row r="444" spans="1:8" ht="24" customHeight="1">
      <c r="A444" s="77">
        <v>214</v>
      </c>
      <c r="B444" s="78" t="s">
        <v>348</v>
      </c>
      <c r="C444" s="78" t="s">
        <v>371</v>
      </c>
      <c r="D444" s="78" t="s">
        <v>1091</v>
      </c>
      <c r="E444" s="78" t="s">
        <v>1092</v>
      </c>
      <c r="F444" s="79">
        <v>100</v>
      </c>
      <c r="G444" s="80"/>
      <c r="H444" s="521">
        <f>G444*F444</f>
        <v>0</v>
      </c>
    </row>
    <row r="445" spans="1:8" ht="13.5" customHeight="1">
      <c r="A445" s="77">
        <v>215</v>
      </c>
      <c r="B445" s="78" t="s">
        <v>348</v>
      </c>
      <c r="C445" s="78" t="s">
        <v>373</v>
      </c>
      <c r="D445" s="78" t="s">
        <v>374</v>
      </c>
      <c r="E445" s="78" t="s">
        <v>350</v>
      </c>
      <c r="F445" s="79">
        <v>1</v>
      </c>
      <c r="G445" s="80"/>
      <c r="H445" s="521">
        <f>G445*F445</f>
        <v>0</v>
      </c>
    </row>
    <row r="446" spans="1:8" ht="13.5" customHeight="1">
      <c r="A446" s="77">
        <v>216</v>
      </c>
      <c r="B446" s="78" t="s">
        <v>348</v>
      </c>
      <c r="C446" s="78" t="s">
        <v>375</v>
      </c>
      <c r="D446" s="78" t="s">
        <v>376</v>
      </c>
      <c r="E446" s="78" t="s">
        <v>350</v>
      </c>
      <c r="F446" s="79">
        <v>1</v>
      </c>
      <c r="G446" s="80"/>
      <c r="H446" s="521">
        <f>G446*F446</f>
        <v>0</v>
      </c>
    </row>
    <row r="447" spans="1:8" ht="28.5" customHeight="1">
      <c r="A447" s="73"/>
      <c r="B447" s="74"/>
      <c r="C447" s="74" t="s">
        <v>377</v>
      </c>
      <c r="D447" s="74" t="s">
        <v>48</v>
      </c>
      <c r="E447" s="74"/>
      <c r="F447" s="75"/>
      <c r="G447" s="76"/>
      <c r="H447" s="520">
        <f>SUM(H448:H451)</f>
        <v>0</v>
      </c>
    </row>
    <row r="448" spans="1:8" ht="13.5" customHeight="1">
      <c r="A448" s="77">
        <v>217</v>
      </c>
      <c r="B448" s="78" t="s">
        <v>348</v>
      </c>
      <c r="C448" s="78" t="s">
        <v>378</v>
      </c>
      <c r="D448" s="78" t="s">
        <v>48</v>
      </c>
      <c r="E448" s="78" t="s">
        <v>350</v>
      </c>
      <c r="F448" s="79">
        <v>1</v>
      </c>
      <c r="G448" s="80"/>
      <c r="H448" s="521">
        <f>G448*F448</f>
        <v>0</v>
      </c>
    </row>
    <row r="449" spans="1:8" ht="13.5" customHeight="1">
      <c r="A449" s="77">
        <v>218</v>
      </c>
      <c r="B449" s="78" t="s">
        <v>348</v>
      </c>
      <c r="C449" s="78" t="s">
        <v>379</v>
      </c>
      <c r="D449" s="78" t="s">
        <v>380</v>
      </c>
      <c r="E449" s="78" t="s">
        <v>350</v>
      </c>
      <c r="F449" s="79">
        <v>1</v>
      </c>
      <c r="G449" s="80"/>
      <c r="H449" s="521">
        <f>G449*F449</f>
        <v>0</v>
      </c>
    </row>
    <row r="450" spans="1:8" ht="13.5" customHeight="1">
      <c r="A450" s="77">
        <v>219</v>
      </c>
      <c r="B450" s="78" t="s">
        <v>348</v>
      </c>
      <c r="C450" s="78" t="s">
        <v>381</v>
      </c>
      <c r="D450" s="78" t="s">
        <v>382</v>
      </c>
      <c r="E450" s="78" t="s">
        <v>350</v>
      </c>
      <c r="F450" s="79">
        <v>1</v>
      </c>
      <c r="G450" s="80"/>
      <c r="H450" s="521">
        <f>G450*F450</f>
        <v>0</v>
      </c>
    </row>
    <row r="451" spans="1:8" ht="13.5" customHeight="1">
      <c r="A451" s="77">
        <v>220</v>
      </c>
      <c r="B451" s="78" t="s">
        <v>348</v>
      </c>
      <c r="C451" s="78" t="s">
        <v>383</v>
      </c>
      <c r="D451" s="78" t="s">
        <v>384</v>
      </c>
      <c r="E451" s="78" t="s">
        <v>350</v>
      </c>
      <c r="F451" s="79">
        <v>1</v>
      </c>
      <c r="G451" s="80"/>
      <c r="H451" s="521">
        <f>G451*F451</f>
        <v>0</v>
      </c>
    </row>
    <row r="452" spans="1:8" ht="28.5" customHeight="1">
      <c r="A452" s="73"/>
      <c r="B452" s="74"/>
      <c r="C452" s="74" t="s">
        <v>385</v>
      </c>
      <c r="D452" s="74" t="s">
        <v>52</v>
      </c>
      <c r="E452" s="74"/>
      <c r="F452" s="75"/>
      <c r="G452" s="76"/>
      <c r="H452" s="520">
        <f>SUM(H453:H455)</f>
        <v>0</v>
      </c>
    </row>
    <row r="453" spans="1:8" ht="13.5" customHeight="1">
      <c r="A453" s="77">
        <v>221</v>
      </c>
      <c r="B453" s="78" t="s">
        <v>86</v>
      </c>
      <c r="C453" s="78" t="s">
        <v>386</v>
      </c>
      <c r="D453" s="78" t="s">
        <v>52</v>
      </c>
      <c r="E453" s="78" t="s">
        <v>363</v>
      </c>
      <c r="F453" s="79">
        <v>1</v>
      </c>
      <c r="G453" s="80"/>
      <c r="H453" s="521">
        <f>G453*F453</f>
        <v>0</v>
      </c>
    </row>
    <row r="454" spans="1:8" ht="13.5" customHeight="1">
      <c r="A454" s="77">
        <v>222</v>
      </c>
      <c r="B454" s="78" t="s">
        <v>348</v>
      </c>
      <c r="C454" s="78" t="s">
        <v>387</v>
      </c>
      <c r="D454" s="78" t="s">
        <v>388</v>
      </c>
      <c r="E454" s="78" t="s">
        <v>350</v>
      </c>
      <c r="F454" s="79">
        <v>1</v>
      </c>
      <c r="G454" s="80"/>
      <c r="H454" s="521">
        <f>G454*F454</f>
        <v>0</v>
      </c>
    </row>
    <row r="455" spans="1:8" ht="13.5" customHeight="1">
      <c r="A455" s="77">
        <v>223</v>
      </c>
      <c r="B455" s="78" t="s">
        <v>348</v>
      </c>
      <c r="C455" s="78" t="s">
        <v>389</v>
      </c>
      <c r="D455" s="78" t="s">
        <v>390</v>
      </c>
      <c r="E455" s="78" t="s">
        <v>350</v>
      </c>
      <c r="F455" s="79">
        <v>1</v>
      </c>
      <c r="G455" s="80"/>
      <c r="H455" s="521">
        <f>G455*F455</f>
        <v>0</v>
      </c>
    </row>
    <row r="456" spans="1:8" ht="30.75" customHeight="1">
      <c r="A456" s="97"/>
      <c r="B456" s="98"/>
      <c r="C456" s="98"/>
      <c r="D456" s="98" t="s">
        <v>391</v>
      </c>
      <c r="E456" s="98"/>
      <c r="F456" s="99"/>
      <c r="G456" s="100"/>
      <c r="H456" s="526">
        <f>H429+H311+H13</f>
        <v>0</v>
      </c>
    </row>
  </sheetData>
  <mergeCells count="1">
    <mergeCell ref="A1:H1"/>
  </mergeCells>
  <pageMargins left="0.39370079040527345" right="0.39370079040527345" top="0.7874015808105469" bottom="0.7874015808105469" header="0" footer="0"/>
  <pageSetup paperSize="9" scale="99" fitToHeight="100" orientation="portrait" blackAndWhite="1" r:id="rId1"/>
  <headerFooter alignWithMargins="0">
    <oddFooter>&amp;C   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view="pageBreakPreview" zoomScale="115" zoomScaleNormal="100" zoomScaleSheetLayoutView="115" workbookViewId="0">
      <selection activeCell="F79" sqref="F68:F79"/>
    </sheetView>
  </sheetViews>
  <sheetFormatPr defaultRowHeight="10.199999999999999"/>
  <cols>
    <col min="1" max="1" width="10.28515625" customWidth="1"/>
    <col min="2" max="2" width="45.85546875" customWidth="1"/>
    <col min="4" max="4" width="7.5703125" bestFit="1" customWidth="1"/>
    <col min="5" max="5" width="8.85546875" bestFit="1" customWidth="1"/>
    <col min="6" max="6" width="12" bestFit="1" customWidth="1"/>
    <col min="7" max="7" width="17.7109375" bestFit="1" customWidth="1"/>
    <col min="8" max="8" width="31.85546875" bestFit="1" customWidth="1"/>
  </cols>
  <sheetData>
    <row r="1" spans="1:8" ht="17.399999999999999">
      <c r="A1" s="105" t="s">
        <v>396</v>
      </c>
      <c r="B1" s="106"/>
      <c r="C1" s="106"/>
      <c r="D1" s="106"/>
      <c r="E1" s="106"/>
      <c r="F1" s="106"/>
      <c r="G1" s="106"/>
      <c r="H1" s="107"/>
    </row>
    <row r="2" spans="1:8">
      <c r="A2" s="106"/>
      <c r="B2" s="106"/>
      <c r="C2" s="106"/>
      <c r="D2" s="106"/>
      <c r="E2" s="106"/>
      <c r="F2" s="106"/>
      <c r="G2" s="106"/>
      <c r="H2" s="107"/>
    </row>
    <row r="3" spans="1:8">
      <c r="A3" s="106"/>
      <c r="B3" s="106"/>
      <c r="C3" s="106"/>
      <c r="D3" s="106"/>
      <c r="E3" s="106"/>
      <c r="F3" s="106"/>
      <c r="G3" s="107" t="s">
        <v>397</v>
      </c>
      <c r="H3" s="108" t="s">
        <v>1093</v>
      </c>
    </row>
    <row r="4" spans="1:8">
      <c r="A4" s="106"/>
      <c r="B4" s="106"/>
      <c r="C4" s="106"/>
      <c r="D4" s="106"/>
      <c r="E4" s="106"/>
      <c r="F4" s="107"/>
      <c r="G4" s="107" t="s">
        <v>399</v>
      </c>
      <c r="H4" s="109">
        <v>45007</v>
      </c>
    </row>
    <row r="5" spans="1:8" ht="10.8" thickBot="1">
      <c r="A5" s="106"/>
      <c r="B5" s="106"/>
      <c r="C5" s="106"/>
      <c r="D5" s="106"/>
      <c r="E5" s="106"/>
      <c r="F5" s="106"/>
      <c r="G5" s="106"/>
      <c r="H5" s="107"/>
    </row>
    <row r="6" spans="1:8" ht="21" thickBot="1">
      <c r="A6" s="110" t="s">
        <v>400</v>
      </c>
      <c r="B6" s="110" t="s">
        <v>79</v>
      </c>
      <c r="C6" s="110" t="s">
        <v>401</v>
      </c>
      <c r="D6" s="110" t="s">
        <v>80</v>
      </c>
      <c r="E6" s="110" t="s">
        <v>402</v>
      </c>
      <c r="F6" s="110" t="s">
        <v>403</v>
      </c>
      <c r="G6" s="110" t="s">
        <v>404</v>
      </c>
      <c r="H6" s="110" t="s">
        <v>405</v>
      </c>
    </row>
    <row r="7" spans="1:8" ht="13.8">
      <c r="A7" s="111"/>
      <c r="B7" s="112"/>
      <c r="C7" s="112"/>
      <c r="D7" s="482"/>
      <c r="E7" s="483"/>
      <c r="F7" s="483"/>
      <c r="G7" s="113">
        <f>G65+G80+G90+G101+G111</f>
        <v>0</v>
      </c>
      <c r="H7" s="114"/>
    </row>
    <row r="8" spans="1:8">
      <c r="A8" s="111"/>
      <c r="B8" s="112"/>
      <c r="C8" s="112"/>
      <c r="D8" s="112"/>
      <c r="E8" s="112"/>
      <c r="F8" s="115"/>
      <c r="G8" s="115"/>
      <c r="H8" s="114"/>
    </row>
    <row r="9" spans="1:8" ht="15.6">
      <c r="A9" s="492"/>
      <c r="B9" s="493"/>
      <c r="C9" s="493"/>
      <c r="D9" s="493"/>
      <c r="E9" s="493"/>
      <c r="F9" s="493"/>
      <c r="G9" s="493"/>
      <c r="H9" s="139"/>
    </row>
    <row r="10" spans="1:8" ht="20.399999999999999" customHeight="1">
      <c r="A10" s="494" t="s">
        <v>1094</v>
      </c>
      <c r="B10" s="493"/>
      <c r="C10" s="493"/>
      <c r="D10" s="493"/>
      <c r="E10" s="493"/>
      <c r="F10" s="493"/>
      <c r="G10" s="493"/>
      <c r="H10" s="139"/>
    </row>
    <row r="11" spans="1:8" ht="81.599999999999994">
      <c r="A11" s="140" t="s">
        <v>33</v>
      </c>
      <c r="B11" s="141" t="s">
        <v>1095</v>
      </c>
      <c r="C11" s="141"/>
      <c r="D11" s="142" t="s">
        <v>408</v>
      </c>
      <c r="E11" s="142">
        <v>1</v>
      </c>
      <c r="F11" s="143"/>
      <c r="G11" s="144">
        <f>E11*F11</f>
        <v>0</v>
      </c>
      <c r="H11" s="145"/>
    </row>
    <row r="12" spans="1:8" ht="20.399999999999999">
      <c r="A12" s="140" t="s">
        <v>39</v>
      </c>
      <c r="B12" s="141" t="s">
        <v>1096</v>
      </c>
      <c r="C12" s="141"/>
      <c r="D12" s="142" t="s">
        <v>408</v>
      </c>
      <c r="E12" s="142">
        <v>1</v>
      </c>
      <c r="F12" s="143"/>
      <c r="G12" s="144">
        <f t="shared" ref="G12:G61" si="0">E12*F12</f>
        <v>0</v>
      </c>
      <c r="H12" s="145"/>
    </row>
    <row r="13" spans="1:8">
      <c r="A13" s="140" t="s">
        <v>44</v>
      </c>
      <c r="B13" s="141" t="s">
        <v>1097</v>
      </c>
      <c r="C13" s="141"/>
      <c r="D13" s="142" t="s">
        <v>408</v>
      </c>
      <c r="E13" s="142">
        <v>1</v>
      </c>
      <c r="F13" s="143"/>
      <c r="G13" s="144">
        <f t="shared" si="0"/>
        <v>0</v>
      </c>
      <c r="H13" s="145"/>
    </row>
    <row r="14" spans="1:8">
      <c r="A14" s="140" t="s">
        <v>49</v>
      </c>
      <c r="B14" s="141" t="s">
        <v>1098</v>
      </c>
      <c r="C14" s="141"/>
      <c r="D14" s="142" t="s">
        <v>408</v>
      </c>
      <c r="E14" s="142">
        <v>1</v>
      </c>
      <c r="F14" s="143"/>
      <c r="G14" s="144">
        <f t="shared" si="0"/>
        <v>0</v>
      </c>
      <c r="H14" s="145"/>
    </row>
    <row r="15" spans="1:8">
      <c r="A15" s="140" t="s">
        <v>53</v>
      </c>
      <c r="B15" s="141" t="s">
        <v>1099</v>
      </c>
      <c r="C15" s="141"/>
      <c r="D15" s="142" t="s">
        <v>408</v>
      </c>
      <c r="E15" s="142">
        <v>1</v>
      </c>
      <c r="F15" s="143"/>
      <c r="G15" s="144">
        <f t="shared" si="0"/>
        <v>0</v>
      </c>
      <c r="H15" s="145"/>
    </row>
    <row r="16" spans="1:8" ht="13.8">
      <c r="A16" s="140" t="s">
        <v>55</v>
      </c>
      <c r="B16" s="141" t="s">
        <v>1100</v>
      </c>
      <c r="C16" s="141"/>
      <c r="D16" s="142" t="s">
        <v>408</v>
      </c>
      <c r="E16" s="142">
        <v>1</v>
      </c>
      <c r="F16" s="143"/>
      <c r="G16" s="144">
        <f t="shared" si="0"/>
        <v>0</v>
      </c>
      <c r="H16" s="146"/>
    </row>
    <row r="17" spans="1:8" ht="20.399999999999999">
      <c r="A17" s="140" t="s">
        <v>57</v>
      </c>
      <c r="B17" s="141" t="s">
        <v>1101</v>
      </c>
      <c r="C17" s="141"/>
      <c r="D17" s="142" t="s">
        <v>408</v>
      </c>
      <c r="E17" s="142">
        <v>1</v>
      </c>
      <c r="F17" s="143"/>
      <c r="G17" s="144">
        <f t="shared" si="0"/>
        <v>0</v>
      </c>
      <c r="H17" s="145"/>
    </row>
    <row r="18" spans="1:8" ht="30.6">
      <c r="A18" s="140" t="s">
        <v>36</v>
      </c>
      <c r="B18" s="141" t="s">
        <v>1102</v>
      </c>
      <c r="C18" s="141"/>
      <c r="D18" s="142" t="s">
        <v>408</v>
      </c>
      <c r="E18" s="142">
        <v>1</v>
      </c>
      <c r="F18" s="143"/>
      <c r="G18" s="144">
        <f t="shared" si="0"/>
        <v>0</v>
      </c>
      <c r="H18" s="145"/>
    </row>
    <row r="19" spans="1:8">
      <c r="A19" s="140" t="s">
        <v>41</v>
      </c>
      <c r="B19" s="147" t="s">
        <v>1103</v>
      </c>
      <c r="C19" s="141"/>
      <c r="D19" s="142" t="s">
        <v>408</v>
      </c>
      <c r="E19" s="142">
        <v>1</v>
      </c>
      <c r="F19" s="143"/>
      <c r="G19" s="144">
        <f t="shared" si="0"/>
        <v>0</v>
      </c>
      <c r="H19" s="145"/>
    </row>
    <row r="20" spans="1:8" ht="20.399999999999999">
      <c r="A20" s="140" t="s">
        <v>46</v>
      </c>
      <c r="B20" s="141" t="s">
        <v>1104</v>
      </c>
      <c r="C20" s="141"/>
      <c r="D20" s="142" t="s">
        <v>408</v>
      </c>
      <c r="E20" s="142">
        <v>1</v>
      </c>
      <c r="F20" s="143"/>
      <c r="G20" s="144">
        <f t="shared" si="0"/>
        <v>0</v>
      </c>
      <c r="H20" s="145"/>
    </row>
    <row r="21" spans="1:8">
      <c r="A21" s="140" t="s">
        <v>50</v>
      </c>
      <c r="B21" s="141" t="s">
        <v>428</v>
      </c>
      <c r="C21" s="141"/>
      <c r="D21" s="142" t="s">
        <v>156</v>
      </c>
      <c r="E21" s="142">
        <v>20</v>
      </c>
      <c r="F21" s="143"/>
      <c r="G21" s="144">
        <f t="shared" si="0"/>
        <v>0</v>
      </c>
      <c r="H21" s="145"/>
    </row>
    <row r="22" spans="1:8" ht="20.399999999999999">
      <c r="A22" s="140" t="s">
        <v>58</v>
      </c>
      <c r="B22" s="141" t="s">
        <v>1105</v>
      </c>
      <c r="C22" s="141"/>
      <c r="D22" s="142" t="s">
        <v>408</v>
      </c>
      <c r="E22" s="142">
        <v>1</v>
      </c>
      <c r="F22" s="143"/>
      <c r="G22" s="144">
        <f t="shared" si="0"/>
        <v>0</v>
      </c>
      <c r="H22" s="145"/>
    </row>
    <row r="23" spans="1:8">
      <c r="A23" s="140" t="s">
        <v>37</v>
      </c>
      <c r="B23" s="141" t="s">
        <v>1106</v>
      </c>
      <c r="C23" s="141"/>
      <c r="D23" s="142" t="s">
        <v>408</v>
      </c>
      <c r="E23" s="142">
        <v>1</v>
      </c>
      <c r="F23" s="143"/>
      <c r="G23" s="144">
        <f t="shared" si="0"/>
        <v>0</v>
      </c>
      <c r="H23" s="145"/>
    </row>
    <row r="24" spans="1:8">
      <c r="A24" s="140" t="s">
        <v>42</v>
      </c>
      <c r="B24" s="147" t="s">
        <v>1107</v>
      </c>
      <c r="C24" s="141"/>
      <c r="D24" s="142" t="s">
        <v>315</v>
      </c>
      <c r="E24" s="142">
        <v>2</v>
      </c>
      <c r="F24" s="143"/>
      <c r="G24" s="144">
        <f t="shared" si="0"/>
        <v>0</v>
      </c>
      <c r="H24" s="145"/>
    </row>
    <row r="25" spans="1:8" ht="20.399999999999999">
      <c r="A25" s="140" t="s">
        <v>47</v>
      </c>
      <c r="B25" s="147" t="s">
        <v>1108</v>
      </c>
      <c r="C25" s="141"/>
      <c r="D25" s="142" t="s">
        <v>408</v>
      </c>
      <c r="E25" s="142">
        <v>1</v>
      </c>
      <c r="F25" s="143"/>
      <c r="G25" s="144">
        <f t="shared" si="0"/>
        <v>0</v>
      </c>
      <c r="H25" s="145"/>
    </row>
    <row r="26" spans="1:8" ht="20.399999999999999">
      <c r="A26" s="140" t="s">
        <v>51</v>
      </c>
      <c r="B26" s="141" t="s">
        <v>1109</v>
      </c>
      <c r="C26" s="141"/>
      <c r="D26" s="142" t="s">
        <v>408</v>
      </c>
      <c r="E26" s="142">
        <v>1</v>
      </c>
      <c r="F26" s="143"/>
      <c r="G26" s="144">
        <f t="shared" si="0"/>
        <v>0</v>
      </c>
      <c r="H26" s="145"/>
    </row>
    <row r="27" spans="1:8">
      <c r="A27" s="140" t="s">
        <v>54</v>
      </c>
      <c r="B27" s="141" t="s">
        <v>1110</v>
      </c>
      <c r="C27" s="141"/>
      <c r="D27" s="142" t="s">
        <v>408</v>
      </c>
      <c r="E27" s="142">
        <v>1</v>
      </c>
      <c r="F27" s="143"/>
      <c r="G27" s="144">
        <f t="shared" si="0"/>
        <v>0</v>
      </c>
      <c r="H27" s="145"/>
    </row>
    <row r="28" spans="1:8" ht="20.399999999999999">
      <c r="A28" s="140" t="s">
        <v>56</v>
      </c>
      <c r="B28" s="141" t="s">
        <v>1111</v>
      </c>
      <c r="C28" s="141" t="s">
        <v>1112</v>
      </c>
      <c r="D28" s="142" t="s">
        <v>315</v>
      </c>
      <c r="E28" s="142">
        <v>13</v>
      </c>
      <c r="F28" s="143"/>
      <c r="G28" s="144">
        <f t="shared" si="0"/>
        <v>0</v>
      </c>
      <c r="H28" s="145"/>
    </row>
    <row r="29" spans="1:8" ht="20.399999999999999">
      <c r="A29" s="140" t="s">
        <v>59</v>
      </c>
      <c r="B29" s="141" t="s">
        <v>1113</v>
      </c>
      <c r="C29" s="141" t="s">
        <v>1114</v>
      </c>
      <c r="D29" s="142" t="s">
        <v>315</v>
      </c>
      <c r="E29" s="142">
        <v>1</v>
      </c>
      <c r="F29" s="143"/>
      <c r="G29" s="144">
        <f t="shared" si="0"/>
        <v>0</v>
      </c>
      <c r="H29" s="145"/>
    </row>
    <row r="30" spans="1:8">
      <c r="A30" s="140" t="s">
        <v>60</v>
      </c>
      <c r="B30" s="141" t="s">
        <v>1115</v>
      </c>
      <c r="C30" s="141" t="s">
        <v>1116</v>
      </c>
      <c r="D30" s="142" t="s">
        <v>315</v>
      </c>
      <c r="E30" s="142">
        <v>1</v>
      </c>
      <c r="F30" s="143"/>
      <c r="G30" s="144">
        <f t="shared" si="0"/>
        <v>0</v>
      </c>
      <c r="H30" s="145"/>
    </row>
    <row r="31" spans="1:8">
      <c r="A31" s="140" t="s">
        <v>62</v>
      </c>
      <c r="B31" s="141" t="s">
        <v>1117</v>
      </c>
      <c r="C31" s="141" t="s">
        <v>462</v>
      </c>
      <c r="D31" s="142" t="s">
        <v>315</v>
      </c>
      <c r="E31" s="142">
        <v>15</v>
      </c>
      <c r="F31" s="143"/>
      <c r="G31" s="144">
        <f t="shared" si="0"/>
        <v>0</v>
      </c>
      <c r="H31" s="145"/>
    </row>
    <row r="32" spans="1:8" ht="20.399999999999999">
      <c r="A32" s="140" t="s">
        <v>63</v>
      </c>
      <c r="B32" s="141" t="s">
        <v>1118</v>
      </c>
      <c r="C32" s="141" t="s">
        <v>462</v>
      </c>
      <c r="D32" s="142" t="s">
        <v>315</v>
      </c>
      <c r="E32" s="142">
        <v>4</v>
      </c>
      <c r="F32" s="143"/>
      <c r="G32" s="144">
        <f>E32*F32</f>
        <v>0</v>
      </c>
      <c r="H32" s="145"/>
    </row>
    <row r="33" spans="1:8" ht="30.6">
      <c r="A33" s="140" t="s">
        <v>434</v>
      </c>
      <c r="B33" s="141" t="s">
        <v>1119</v>
      </c>
      <c r="C33" s="141" t="s">
        <v>1120</v>
      </c>
      <c r="D33" s="142" t="s">
        <v>315</v>
      </c>
      <c r="E33" s="142">
        <v>1</v>
      </c>
      <c r="F33" s="143"/>
      <c r="G33" s="144">
        <f>E33*F33</f>
        <v>0</v>
      </c>
      <c r="H33" s="145"/>
    </row>
    <row r="34" spans="1:8" ht="30.6">
      <c r="A34" s="140" t="s">
        <v>436</v>
      </c>
      <c r="B34" s="141" t="s">
        <v>1121</v>
      </c>
      <c r="C34" s="141" t="s">
        <v>1120</v>
      </c>
      <c r="D34" s="142" t="s">
        <v>315</v>
      </c>
      <c r="E34" s="142">
        <v>1</v>
      </c>
      <c r="F34" s="143"/>
      <c r="G34" s="144">
        <f>E34*F34</f>
        <v>0</v>
      </c>
      <c r="H34" s="145"/>
    </row>
    <row r="35" spans="1:8" ht="30.6">
      <c r="A35" s="140" t="s">
        <v>438</v>
      </c>
      <c r="B35" s="141" t="s">
        <v>1122</v>
      </c>
      <c r="C35" s="141" t="s">
        <v>1120</v>
      </c>
      <c r="D35" s="142" t="s">
        <v>315</v>
      </c>
      <c r="E35" s="142">
        <v>1</v>
      </c>
      <c r="F35" s="143"/>
      <c r="G35" s="144">
        <f t="shared" si="0"/>
        <v>0</v>
      </c>
      <c r="H35" s="145"/>
    </row>
    <row r="36" spans="1:8" ht="20.399999999999999">
      <c r="A36" s="140" t="s">
        <v>440</v>
      </c>
      <c r="B36" s="141" t="s">
        <v>1123</v>
      </c>
      <c r="C36" s="141" t="s">
        <v>1116</v>
      </c>
      <c r="D36" s="142" t="s">
        <v>315</v>
      </c>
      <c r="E36" s="142">
        <v>1</v>
      </c>
      <c r="F36" s="143"/>
      <c r="G36" s="144">
        <f t="shared" si="0"/>
        <v>0</v>
      </c>
      <c r="H36" s="145"/>
    </row>
    <row r="37" spans="1:8" ht="20.399999999999999">
      <c r="A37" s="140" t="s">
        <v>442</v>
      </c>
      <c r="B37" s="141" t="s">
        <v>1124</v>
      </c>
      <c r="C37" s="141" t="s">
        <v>1116</v>
      </c>
      <c r="D37" s="142" t="s">
        <v>315</v>
      </c>
      <c r="E37" s="142">
        <v>1</v>
      </c>
      <c r="F37" s="143"/>
      <c r="G37" s="144">
        <f t="shared" si="0"/>
        <v>0</v>
      </c>
      <c r="H37" s="146"/>
    </row>
    <row r="38" spans="1:8" ht="142.80000000000001">
      <c r="A38" s="140" t="s">
        <v>444</v>
      </c>
      <c r="B38" s="147" t="s">
        <v>1125</v>
      </c>
      <c r="C38" s="147" t="s">
        <v>1126</v>
      </c>
      <c r="D38" s="142" t="s">
        <v>156</v>
      </c>
      <c r="E38" s="142">
        <v>70</v>
      </c>
      <c r="F38" s="143"/>
      <c r="G38" s="144">
        <f t="shared" si="0"/>
        <v>0</v>
      </c>
      <c r="H38" s="148" t="s">
        <v>1127</v>
      </c>
    </row>
    <row r="39" spans="1:8" ht="13.8">
      <c r="A39" s="140" t="s">
        <v>447</v>
      </c>
      <c r="B39" s="149" t="s">
        <v>1128</v>
      </c>
      <c r="C39" s="150" t="s">
        <v>1129</v>
      </c>
      <c r="D39" s="151" t="s">
        <v>315</v>
      </c>
      <c r="E39" s="151">
        <v>4</v>
      </c>
      <c r="F39" s="143"/>
      <c r="G39" s="144">
        <f>E39*F39</f>
        <v>0</v>
      </c>
      <c r="H39" s="146"/>
    </row>
    <row r="40" spans="1:8" ht="13.8">
      <c r="A40" s="140" t="s">
        <v>449</v>
      </c>
      <c r="B40" s="147" t="s">
        <v>1130</v>
      </c>
      <c r="C40" s="147"/>
      <c r="D40" s="142" t="s">
        <v>412</v>
      </c>
      <c r="E40" s="142">
        <v>1</v>
      </c>
      <c r="F40" s="143"/>
      <c r="G40" s="144">
        <f t="shared" si="0"/>
        <v>0</v>
      </c>
      <c r="H40" s="146"/>
    </row>
    <row r="41" spans="1:8" ht="20.399999999999999">
      <c r="A41" s="140" t="s">
        <v>451</v>
      </c>
      <c r="B41" s="147" t="s">
        <v>1131</v>
      </c>
      <c r="C41" s="147"/>
      <c r="D41" s="142" t="s">
        <v>412</v>
      </c>
      <c r="E41" s="142">
        <v>1</v>
      </c>
      <c r="F41" s="143"/>
      <c r="G41" s="144">
        <f>E41*F41</f>
        <v>0</v>
      </c>
      <c r="H41" s="145"/>
    </row>
    <row r="42" spans="1:8" ht="40.799999999999997">
      <c r="A42" s="140" t="s">
        <v>453</v>
      </c>
      <c r="B42" s="147" t="s">
        <v>1132</v>
      </c>
      <c r="C42" s="147" t="s">
        <v>1133</v>
      </c>
      <c r="D42" s="142" t="s">
        <v>412</v>
      </c>
      <c r="E42" s="142">
        <v>1</v>
      </c>
      <c r="F42" s="143"/>
      <c r="G42" s="144">
        <f t="shared" si="0"/>
        <v>0</v>
      </c>
      <c r="H42" s="145"/>
    </row>
    <row r="43" spans="1:8">
      <c r="A43" s="140" t="s">
        <v>455</v>
      </c>
      <c r="B43" s="147" t="s">
        <v>1134</v>
      </c>
      <c r="C43" s="152"/>
      <c r="D43" s="142" t="s">
        <v>412</v>
      </c>
      <c r="E43" s="142">
        <v>1</v>
      </c>
      <c r="F43" s="143"/>
      <c r="G43" s="144">
        <f t="shared" si="0"/>
        <v>0</v>
      </c>
      <c r="H43" s="145"/>
    </row>
    <row r="44" spans="1:8" ht="40.799999999999997">
      <c r="A44" s="140" t="s">
        <v>457</v>
      </c>
      <c r="B44" s="147" t="s">
        <v>1135</v>
      </c>
      <c r="C44" s="147" t="s">
        <v>1136</v>
      </c>
      <c r="D44" s="142" t="s">
        <v>412</v>
      </c>
      <c r="E44" s="142">
        <v>1</v>
      </c>
      <c r="F44" s="143"/>
      <c r="G44" s="144">
        <f t="shared" si="0"/>
        <v>0</v>
      </c>
      <c r="H44" s="146"/>
    </row>
    <row r="45" spans="1:8">
      <c r="A45" s="140" t="s">
        <v>460</v>
      </c>
      <c r="B45" s="147" t="s">
        <v>1137</v>
      </c>
      <c r="C45" s="147"/>
      <c r="D45" s="142" t="s">
        <v>412</v>
      </c>
      <c r="E45" s="142">
        <v>1</v>
      </c>
      <c r="F45" s="143"/>
      <c r="G45" s="144">
        <f t="shared" si="0"/>
        <v>0</v>
      </c>
      <c r="H45" s="145"/>
    </row>
    <row r="46" spans="1:8">
      <c r="A46" s="140" t="s">
        <v>463</v>
      </c>
      <c r="B46" s="147" t="s">
        <v>1138</v>
      </c>
      <c r="C46" s="149"/>
      <c r="D46" s="151"/>
      <c r="E46" s="151"/>
      <c r="F46" s="143"/>
      <c r="G46" s="144">
        <f>E46*F46</f>
        <v>0</v>
      </c>
      <c r="H46" s="145"/>
    </row>
    <row r="47" spans="1:8">
      <c r="A47" s="140" t="s">
        <v>465</v>
      </c>
      <c r="B47" s="149" t="s">
        <v>1139</v>
      </c>
      <c r="C47" s="149" t="s">
        <v>1140</v>
      </c>
      <c r="D47" s="151" t="s">
        <v>156</v>
      </c>
      <c r="E47" s="151">
        <v>40</v>
      </c>
      <c r="F47" s="143"/>
      <c r="G47" s="144">
        <f t="shared" si="0"/>
        <v>0</v>
      </c>
      <c r="H47" s="145"/>
    </row>
    <row r="48" spans="1:8">
      <c r="A48" s="140" t="s">
        <v>467</v>
      </c>
      <c r="B48" s="149" t="s">
        <v>1141</v>
      </c>
      <c r="C48" s="149" t="s">
        <v>1140</v>
      </c>
      <c r="D48" s="151" t="s">
        <v>156</v>
      </c>
      <c r="E48" s="151">
        <v>85</v>
      </c>
      <c r="F48" s="143"/>
      <c r="G48" s="144">
        <f t="shared" si="0"/>
        <v>0</v>
      </c>
      <c r="H48" s="145"/>
    </row>
    <row r="49" spans="1:8" ht="13.8">
      <c r="A49" s="140" t="s">
        <v>469</v>
      </c>
      <c r="B49" s="149" t="s">
        <v>1142</v>
      </c>
      <c r="C49" s="152"/>
      <c r="D49" s="142" t="s">
        <v>156</v>
      </c>
      <c r="E49" s="142">
        <v>5</v>
      </c>
      <c r="F49" s="143"/>
      <c r="G49" s="144">
        <f t="shared" si="0"/>
        <v>0</v>
      </c>
      <c r="H49" s="146"/>
    </row>
    <row r="50" spans="1:8" ht="13.8">
      <c r="A50" s="140" t="s">
        <v>471</v>
      </c>
      <c r="B50" s="141" t="s">
        <v>1143</v>
      </c>
      <c r="C50" s="152"/>
      <c r="D50" s="142" t="s">
        <v>156</v>
      </c>
      <c r="E50" s="142">
        <v>10</v>
      </c>
      <c r="F50" s="143"/>
      <c r="G50" s="144">
        <f t="shared" si="0"/>
        <v>0</v>
      </c>
      <c r="H50" s="146"/>
    </row>
    <row r="51" spans="1:8" ht="20.399999999999999">
      <c r="A51" s="140" t="s">
        <v>473</v>
      </c>
      <c r="B51" s="147" t="s">
        <v>1144</v>
      </c>
      <c r="C51" s="147"/>
      <c r="D51" s="142" t="s">
        <v>412</v>
      </c>
      <c r="E51" s="142">
        <v>1</v>
      </c>
      <c r="F51" s="143"/>
      <c r="G51" s="144">
        <f t="shared" si="0"/>
        <v>0</v>
      </c>
      <c r="H51" s="145"/>
    </row>
    <row r="52" spans="1:8">
      <c r="A52" s="140" t="s">
        <v>475</v>
      </c>
      <c r="B52" s="147" t="s">
        <v>619</v>
      </c>
      <c r="C52" s="147"/>
      <c r="D52" s="142" t="s">
        <v>412</v>
      </c>
      <c r="E52" s="142">
        <v>1</v>
      </c>
      <c r="F52" s="143"/>
      <c r="G52" s="144">
        <f t="shared" si="0"/>
        <v>0</v>
      </c>
      <c r="H52" s="145"/>
    </row>
    <row r="53" spans="1:8" ht="20.399999999999999">
      <c r="A53" s="140" t="s">
        <v>478</v>
      </c>
      <c r="B53" s="147" t="s">
        <v>607</v>
      </c>
      <c r="C53" s="147"/>
      <c r="D53" s="142" t="s">
        <v>315</v>
      </c>
      <c r="E53" s="142">
        <v>1</v>
      </c>
      <c r="F53" s="143"/>
      <c r="G53" s="144">
        <f t="shared" si="0"/>
        <v>0</v>
      </c>
      <c r="H53" s="146"/>
    </row>
    <row r="54" spans="1:8" ht="13.8">
      <c r="A54" s="140" t="s">
        <v>480</v>
      </c>
      <c r="B54" s="147" t="s">
        <v>1145</v>
      </c>
      <c r="C54" s="147" t="s">
        <v>1146</v>
      </c>
      <c r="D54" s="142" t="s">
        <v>315</v>
      </c>
      <c r="E54" s="142">
        <v>2</v>
      </c>
      <c r="F54" s="143"/>
      <c r="G54" s="144">
        <f t="shared" si="0"/>
        <v>0</v>
      </c>
      <c r="H54" s="146"/>
    </row>
    <row r="55" spans="1:8" ht="20.399999999999999">
      <c r="A55" s="140" t="s">
        <v>482</v>
      </c>
      <c r="B55" s="147" t="s">
        <v>1147</v>
      </c>
      <c r="C55" s="147"/>
      <c r="D55" s="142" t="s">
        <v>156</v>
      </c>
      <c r="E55" s="142">
        <v>20</v>
      </c>
      <c r="F55" s="143"/>
      <c r="G55" s="144">
        <f t="shared" si="0"/>
        <v>0</v>
      </c>
      <c r="H55" s="145"/>
    </row>
    <row r="56" spans="1:8" ht="51">
      <c r="A56" s="140" t="s">
        <v>484</v>
      </c>
      <c r="B56" s="141" t="s">
        <v>1148</v>
      </c>
      <c r="C56" s="141"/>
      <c r="D56" s="142" t="s">
        <v>412</v>
      </c>
      <c r="E56" s="142">
        <v>1</v>
      </c>
      <c r="F56" s="143"/>
      <c r="G56" s="144">
        <f t="shared" si="0"/>
        <v>0</v>
      </c>
      <c r="H56" s="145"/>
    </row>
    <row r="57" spans="1:8">
      <c r="A57" s="140" t="s">
        <v>486</v>
      </c>
      <c r="B57" s="141" t="s">
        <v>443</v>
      </c>
      <c r="C57" s="141"/>
      <c r="D57" s="142" t="s">
        <v>315</v>
      </c>
      <c r="E57" s="142">
        <v>4</v>
      </c>
      <c r="F57" s="143"/>
      <c r="G57" s="144">
        <f t="shared" si="0"/>
        <v>0</v>
      </c>
      <c r="H57" s="145"/>
    </row>
    <row r="58" spans="1:8">
      <c r="A58" s="140" t="s">
        <v>488</v>
      </c>
      <c r="B58" s="141" t="s">
        <v>1149</v>
      </c>
      <c r="C58" s="141"/>
      <c r="D58" s="142" t="s">
        <v>412</v>
      </c>
      <c r="E58" s="142">
        <v>1</v>
      </c>
      <c r="F58" s="143"/>
      <c r="G58" s="144">
        <f t="shared" si="0"/>
        <v>0</v>
      </c>
      <c r="H58" s="145"/>
    </row>
    <row r="59" spans="1:8">
      <c r="A59" s="140" t="s">
        <v>490</v>
      </c>
      <c r="B59" s="147" t="s">
        <v>1150</v>
      </c>
      <c r="C59" s="152"/>
      <c r="D59" s="142" t="s">
        <v>89</v>
      </c>
      <c r="E59" s="142">
        <v>1</v>
      </c>
      <c r="F59" s="143"/>
      <c r="G59" s="144">
        <f t="shared" si="0"/>
        <v>0</v>
      </c>
      <c r="H59" s="145"/>
    </row>
    <row r="60" spans="1:8" ht="20.399999999999999">
      <c r="A60" s="140" t="s">
        <v>492</v>
      </c>
      <c r="B60" s="147" t="s">
        <v>1151</v>
      </c>
      <c r="C60" s="147"/>
      <c r="D60" s="142" t="s">
        <v>89</v>
      </c>
      <c r="E60" s="142">
        <v>1</v>
      </c>
      <c r="F60" s="143"/>
      <c r="G60" s="144">
        <f t="shared" si="0"/>
        <v>0</v>
      </c>
      <c r="H60" s="145"/>
    </row>
    <row r="61" spans="1:8">
      <c r="A61" s="140" t="s">
        <v>494</v>
      </c>
      <c r="B61" s="141" t="s">
        <v>605</v>
      </c>
      <c r="C61" s="152"/>
      <c r="D61" s="142" t="s">
        <v>412</v>
      </c>
      <c r="E61" s="142">
        <v>1</v>
      </c>
      <c r="F61" s="143"/>
      <c r="G61" s="144">
        <f t="shared" si="0"/>
        <v>0</v>
      </c>
      <c r="H61" s="145"/>
    </row>
    <row r="62" spans="1:8">
      <c r="A62" s="140" t="s">
        <v>496</v>
      </c>
      <c r="B62" s="150" t="s">
        <v>1152</v>
      </c>
      <c r="C62" s="150"/>
      <c r="D62" s="142" t="s">
        <v>412</v>
      </c>
      <c r="E62" s="142">
        <v>1</v>
      </c>
      <c r="F62" s="143"/>
      <c r="G62" s="144">
        <f>E62*F62</f>
        <v>0</v>
      </c>
      <c r="H62" s="147"/>
    </row>
    <row r="63" spans="1:8">
      <c r="A63" s="140" t="s">
        <v>498</v>
      </c>
      <c r="B63" s="150"/>
      <c r="C63" s="150"/>
      <c r="D63" s="153"/>
      <c r="E63" s="153"/>
      <c r="F63" s="143"/>
      <c r="G63" s="144">
        <f>E63*F63</f>
        <v>0</v>
      </c>
      <c r="H63" s="147"/>
    </row>
    <row r="64" spans="1:8">
      <c r="A64" s="140" t="s">
        <v>500</v>
      </c>
      <c r="B64" s="150"/>
      <c r="C64" s="150"/>
      <c r="D64" s="153"/>
      <c r="E64" s="153"/>
      <c r="F64" s="143"/>
      <c r="G64" s="144">
        <f>E64*F64</f>
        <v>0</v>
      </c>
      <c r="H64" s="147"/>
    </row>
    <row r="65" spans="1:8" ht="13.8">
      <c r="A65" s="140" t="s">
        <v>413</v>
      </c>
      <c r="B65" s="495"/>
      <c r="C65" s="488"/>
      <c r="D65" s="488"/>
      <c r="E65" s="488"/>
      <c r="F65" s="489"/>
      <c r="G65" s="154">
        <f>SUM(G11:G64)</f>
        <v>0</v>
      </c>
      <c r="H65" s="155"/>
    </row>
    <row r="66" spans="1:8">
      <c r="A66" s="490" t="s">
        <v>1153</v>
      </c>
      <c r="B66" s="491"/>
      <c r="C66" s="491"/>
      <c r="D66" s="491"/>
      <c r="E66" s="491"/>
      <c r="F66" s="491"/>
      <c r="G66" s="496"/>
      <c r="H66" s="139"/>
    </row>
    <row r="67" spans="1:8">
      <c r="A67" s="156"/>
      <c r="B67" s="158"/>
      <c r="C67" s="157"/>
      <c r="D67" s="157"/>
      <c r="E67" s="157"/>
      <c r="F67" s="157"/>
      <c r="G67" s="157"/>
      <c r="H67" s="139"/>
    </row>
    <row r="68" spans="1:8">
      <c r="A68" s="140" t="s">
        <v>502</v>
      </c>
      <c r="B68" s="141" t="s">
        <v>1154</v>
      </c>
      <c r="C68" s="159"/>
      <c r="D68" s="142" t="s">
        <v>156</v>
      </c>
      <c r="E68" s="142">
        <v>170</v>
      </c>
      <c r="F68" s="143"/>
      <c r="G68" s="144">
        <f t="shared" ref="G68:G79" si="1">E68*F68</f>
        <v>0</v>
      </c>
      <c r="H68" s="139"/>
    </row>
    <row r="69" spans="1:8" ht="20.399999999999999">
      <c r="A69" s="140" t="s">
        <v>504</v>
      </c>
      <c r="B69" s="141" t="s">
        <v>576</v>
      </c>
      <c r="C69" s="159"/>
      <c r="D69" s="142" t="s">
        <v>156</v>
      </c>
      <c r="E69" s="142">
        <v>20</v>
      </c>
      <c r="F69" s="143"/>
      <c r="G69" s="144">
        <f t="shared" si="1"/>
        <v>0</v>
      </c>
      <c r="H69" s="139"/>
    </row>
    <row r="70" spans="1:8" ht="30.6">
      <c r="A70" s="140" t="s">
        <v>506</v>
      </c>
      <c r="B70" s="141" t="s">
        <v>1155</v>
      </c>
      <c r="C70" s="159"/>
      <c r="D70" s="142" t="s">
        <v>412</v>
      </c>
      <c r="E70" s="142">
        <v>1</v>
      </c>
      <c r="F70" s="143"/>
      <c r="G70" s="144">
        <f t="shared" si="1"/>
        <v>0</v>
      </c>
      <c r="H70" s="139"/>
    </row>
    <row r="71" spans="1:8" ht="20.399999999999999">
      <c r="A71" s="140" t="s">
        <v>508</v>
      </c>
      <c r="B71" s="141" t="s">
        <v>1156</v>
      </c>
      <c r="C71" s="159"/>
      <c r="D71" s="142" t="s">
        <v>412</v>
      </c>
      <c r="E71" s="142">
        <v>1</v>
      </c>
      <c r="F71" s="143"/>
      <c r="G71" s="144">
        <f t="shared" si="1"/>
        <v>0</v>
      </c>
      <c r="H71" s="139"/>
    </row>
    <row r="72" spans="1:8" ht="30.6">
      <c r="A72" s="140" t="s">
        <v>510</v>
      </c>
      <c r="B72" s="141" t="s">
        <v>1157</v>
      </c>
      <c r="C72" s="159"/>
      <c r="D72" s="142" t="s">
        <v>315</v>
      </c>
      <c r="E72" s="142">
        <v>30</v>
      </c>
      <c r="F72" s="143"/>
      <c r="G72" s="144">
        <f t="shared" si="1"/>
        <v>0</v>
      </c>
      <c r="H72" s="139"/>
    </row>
    <row r="73" spans="1:8" ht="20.399999999999999">
      <c r="A73" s="140" t="s">
        <v>512</v>
      </c>
      <c r="B73" s="141" t="s">
        <v>1158</v>
      </c>
      <c r="C73" s="159"/>
      <c r="D73" s="142" t="s">
        <v>315</v>
      </c>
      <c r="E73" s="142">
        <v>4</v>
      </c>
      <c r="F73" s="143"/>
      <c r="G73" s="144">
        <f t="shared" si="1"/>
        <v>0</v>
      </c>
      <c r="H73" s="139"/>
    </row>
    <row r="74" spans="1:8" ht="30.6">
      <c r="A74" s="140" t="s">
        <v>514</v>
      </c>
      <c r="B74" s="141" t="s">
        <v>1159</v>
      </c>
      <c r="C74" s="159"/>
      <c r="D74" s="142" t="s">
        <v>156</v>
      </c>
      <c r="E74" s="142">
        <v>60</v>
      </c>
      <c r="F74" s="143"/>
      <c r="G74" s="144">
        <f t="shared" si="1"/>
        <v>0</v>
      </c>
      <c r="H74" s="139"/>
    </row>
    <row r="75" spans="1:8" ht="20.399999999999999">
      <c r="A75" s="140" t="s">
        <v>516</v>
      </c>
      <c r="B75" s="141" t="s">
        <v>592</v>
      </c>
      <c r="C75" s="159"/>
      <c r="D75" s="142" t="s">
        <v>408</v>
      </c>
      <c r="E75" s="142">
        <v>1</v>
      </c>
      <c r="F75" s="143"/>
      <c r="G75" s="144">
        <f t="shared" si="1"/>
        <v>0</v>
      </c>
      <c r="H75" s="139"/>
    </row>
    <row r="76" spans="1:8" ht="20.399999999999999">
      <c r="A76" s="140" t="s">
        <v>518</v>
      </c>
      <c r="B76" s="141" t="s">
        <v>596</v>
      </c>
      <c r="C76" s="159"/>
      <c r="D76" s="142" t="s">
        <v>408</v>
      </c>
      <c r="E76" s="142">
        <v>1</v>
      </c>
      <c r="F76" s="143"/>
      <c r="G76" s="144">
        <f t="shared" si="1"/>
        <v>0</v>
      </c>
      <c r="H76" s="139"/>
    </row>
    <row r="77" spans="1:8" ht="30.6">
      <c r="A77" s="140" t="s">
        <v>520</v>
      </c>
      <c r="B77" s="141" t="s">
        <v>598</v>
      </c>
      <c r="C77" s="159"/>
      <c r="D77" s="142" t="s">
        <v>408</v>
      </c>
      <c r="E77" s="142">
        <v>1</v>
      </c>
      <c r="F77" s="143"/>
      <c r="G77" s="144">
        <f t="shared" si="1"/>
        <v>0</v>
      </c>
      <c r="H77" s="139"/>
    </row>
    <row r="78" spans="1:8" ht="20.399999999999999">
      <c r="A78" s="140" t="s">
        <v>522</v>
      </c>
      <c r="B78" s="141" t="s">
        <v>600</v>
      </c>
      <c r="C78" s="159"/>
      <c r="D78" s="142" t="s">
        <v>315</v>
      </c>
      <c r="E78" s="142">
        <v>7</v>
      </c>
      <c r="F78" s="143"/>
      <c r="G78" s="144">
        <f t="shared" si="1"/>
        <v>0</v>
      </c>
      <c r="H78" s="139"/>
    </row>
    <row r="79" spans="1:8" ht="30.6">
      <c r="A79" s="140" t="s">
        <v>524</v>
      </c>
      <c r="B79" s="141" t="s">
        <v>602</v>
      </c>
      <c r="C79" s="159"/>
      <c r="D79" s="142" t="s">
        <v>408</v>
      </c>
      <c r="E79" s="142">
        <v>1</v>
      </c>
      <c r="F79" s="143"/>
      <c r="G79" s="144">
        <f t="shared" si="1"/>
        <v>0</v>
      </c>
      <c r="H79" s="139"/>
    </row>
    <row r="80" spans="1:8" ht="13.8">
      <c r="A80" s="140" t="s">
        <v>413</v>
      </c>
      <c r="B80" s="488"/>
      <c r="C80" s="488"/>
      <c r="D80" s="488"/>
      <c r="E80" s="488"/>
      <c r="F80" s="489"/>
      <c r="G80" s="154">
        <f>SUM(G68:G79)</f>
        <v>0</v>
      </c>
      <c r="H80" s="160"/>
    </row>
    <row r="81" spans="1:8">
      <c r="A81" s="490" t="s">
        <v>1110</v>
      </c>
      <c r="B81" s="491"/>
      <c r="C81" s="491"/>
      <c r="D81" s="491"/>
      <c r="E81" s="491"/>
      <c r="F81" s="491"/>
      <c r="G81" s="491"/>
      <c r="H81" s="145"/>
    </row>
    <row r="82" spans="1:8">
      <c r="A82" s="140" t="s">
        <v>526</v>
      </c>
      <c r="B82" s="161" t="s">
        <v>1160</v>
      </c>
      <c r="C82" s="162"/>
      <c r="D82" s="142" t="s">
        <v>315</v>
      </c>
      <c r="E82" s="142">
        <v>4</v>
      </c>
      <c r="F82" s="143"/>
      <c r="G82" s="144">
        <f t="shared" ref="G82:G89" si="2">E82*F82</f>
        <v>0</v>
      </c>
      <c r="H82" s="145"/>
    </row>
    <row r="83" spans="1:8" ht="20.399999999999999">
      <c r="A83" s="140" t="s">
        <v>528</v>
      </c>
      <c r="B83" s="141" t="s">
        <v>1161</v>
      </c>
      <c r="C83" s="163"/>
      <c r="D83" s="142" t="s">
        <v>315</v>
      </c>
      <c r="E83" s="142">
        <v>4</v>
      </c>
      <c r="F83" s="143"/>
      <c r="G83" s="144">
        <f t="shared" si="2"/>
        <v>0</v>
      </c>
      <c r="H83" s="160"/>
    </row>
    <row r="84" spans="1:8" ht="13.8">
      <c r="A84" s="140" t="s">
        <v>530</v>
      </c>
      <c r="B84" s="141" t="s">
        <v>1162</v>
      </c>
      <c r="C84" s="163"/>
      <c r="D84" s="142" t="s">
        <v>315</v>
      </c>
      <c r="E84" s="142">
        <v>40</v>
      </c>
      <c r="F84" s="143"/>
      <c r="G84" s="144">
        <f t="shared" si="2"/>
        <v>0</v>
      </c>
      <c r="H84" s="160"/>
    </row>
    <row r="85" spans="1:8" ht="13.8">
      <c r="A85" s="140" t="s">
        <v>532</v>
      </c>
      <c r="B85" s="141" t="s">
        <v>1163</v>
      </c>
      <c r="C85" s="163"/>
      <c r="D85" s="142" t="s">
        <v>156</v>
      </c>
      <c r="E85" s="142">
        <v>80</v>
      </c>
      <c r="F85" s="143"/>
      <c r="G85" s="144">
        <f t="shared" si="2"/>
        <v>0</v>
      </c>
      <c r="H85" s="160"/>
    </row>
    <row r="86" spans="1:8">
      <c r="A86" s="140" t="s">
        <v>534</v>
      </c>
      <c r="B86" s="141" t="s">
        <v>1164</v>
      </c>
      <c r="C86" s="158"/>
      <c r="D86" s="142" t="s">
        <v>315</v>
      </c>
      <c r="E86" s="142">
        <v>4</v>
      </c>
      <c r="F86" s="143"/>
      <c r="G86" s="144">
        <f t="shared" si="2"/>
        <v>0</v>
      </c>
      <c r="H86" s="145"/>
    </row>
    <row r="87" spans="1:8">
      <c r="A87" s="140" t="s">
        <v>536</v>
      </c>
      <c r="B87" s="141" t="s">
        <v>1165</v>
      </c>
      <c r="C87" s="158"/>
      <c r="D87" s="142" t="s">
        <v>315</v>
      </c>
      <c r="E87" s="142">
        <v>6</v>
      </c>
      <c r="F87" s="143"/>
      <c r="G87" s="144">
        <f t="shared" si="2"/>
        <v>0</v>
      </c>
      <c r="H87" s="145"/>
    </row>
    <row r="88" spans="1:8" ht="13.8">
      <c r="A88" s="140" t="s">
        <v>538</v>
      </c>
      <c r="B88" s="141" t="s">
        <v>1166</v>
      </c>
      <c r="C88" s="158"/>
      <c r="D88" s="142" t="s">
        <v>408</v>
      </c>
      <c r="E88" s="142">
        <v>1</v>
      </c>
      <c r="F88" s="143"/>
      <c r="G88" s="144">
        <f t="shared" si="2"/>
        <v>0</v>
      </c>
      <c r="H88" s="160"/>
    </row>
    <row r="89" spans="1:8" ht="13.8">
      <c r="A89" s="140" t="s">
        <v>540</v>
      </c>
      <c r="B89" s="141" t="s">
        <v>1167</v>
      </c>
      <c r="C89" s="158"/>
      <c r="D89" s="142" t="s">
        <v>408</v>
      </c>
      <c r="E89" s="142">
        <v>1</v>
      </c>
      <c r="F89" s="143"/>
      <c r="G89" s="144">
        <f t="shared" si="2"/>
        <v>0</v>
      </c>
      <c r="H89" s="160"/>
    </row>
    <row r="90" spans="1:8">
      <c r="A90" s="140" t="s">
        <v>413</v>
      </c>
      <c r="B90" s="488"/>
      <c r="C90" s="488"/>
      <c r="D90" s="488"/>
      <c r="E90" s="488"/>
      <c r="F90" s="489"/>
      <c r="G90" s="154">
        <f>SUM(G82:G89)</f>
        <v>0</v>
      </c>
      <c r="H90" s="119"/>
    </row>
    <row r="91" spans="1:8" ht="13.8">
      <c r="A91" s="490" t="s">
        <v>1168</v>
      </c>
      <c r="B91" s="491"/>
      <c r="C91" s="491"/>
      <c r="D91" s="491"/>
      <c r="E91" s="491"/>
      <c r="F91" s="491"/>
      <c r="G91" s="491"/>
      <c r="H91" s="160"/>
    </row>
    <row r="92" spans="1:8" ht="20.399999999999999">
      <c r="A92" s="140" t="s">
        <v>542</v>
      </c>
      <c r="B92" s="141" t="s">
        <v>1169</v>
      </c>
      <c r="C92" s="158" t="s">
        <v>1170</v>
      </c>
      <c r="D92" s="142" t="s">
        <v>315</v>
      </c>
      <c r="E92" s="142">
        <v>10</v>
      </c>
      <c r="F92" s="143"/>
      <c r="G92" s="144">
        <f t="shared" ref="G92:G100" si="3">E92*F92</f>
        <v>0</v>
      </c>
      <c r="H92" s="160"/>
    </row>
    <row r="93" spans="1:8" ht="20.399999999999999">
      <c r="A93" s="140" t="s">
        <v>544</v>
      </c>
      <c r="B93" s="141" t="s">
        <v>1171</v>
      </c>
      <c r="C93" s="158" t="s">
        <v>1170</v>
      </c>
      <c r="D93" s="142" t="s">
        <v>315</v>
      </c>
      <c r="E93" s="142">
        <v>4</v>
      </c>
      <c r="F93" s="143"/>
      <c r="G93" s="144">
        <f t="shared" si="3"/>
        <v>0</v>
      </c>
      <c r="H93" s="160"/>
    </row>
    <row r="94" spans="1:8" ht="20.399999999999999">
      <c r="A94" s="140" t="s">
        <v>546</v>
      </c>
      <c r="B94" s="141" t="s">
        <v>1172</v>
      </c>
      <c r="C94" s="158" t="s">
        <v>1170</v>
      </c>
      <c r="D94" s="142" t="s">
        <v>315</v>
      </c>
      <c r="E94" s="142">
        <v>40</v>
      </c>
      <c r="F94" s="143"/>
      <c r="G94" s="144">
        <f t="shared" si="3"/>
        <v>0</v>
      </c>
      <c r="H94" s="160"/>
    </row>
    <row r="95" spans="1:8" ht="20.399999999999999">
      <c r="A95" s="140" t="s">
        <v>548</v>
      </c>
      <c r="B95" s="141" t="s">
        <v>1173</v>
      </c>
      <c r="C95" s="158" t="s">
        <v>1170</v>
      </c>
      <c r="D95" s="142" t="s">
        <v>315</v>
      </c>
      <c r="E95" s="142">
        <v>40</v>
      </c>
      <c r="F95" s="143"/>
      <c r="G95" s="144">
        <f t="shared" si="3"/>
        <v>0</v>
      </c>
      <c r="H95" s="160"/>
    </row>
    <row r="96" spans="1:8" ht="13.8">
      <c r="A96" s="140" t="s">
        <v>550</v>
      </c>
      <c r="B96" s="141" t="s">
        <v>1174</v>
      </c>
      <c r="C96" s="158" t="s">
        <v>1170</v>
      </c>
      <c r="D96" s="142" t="s">
        <v>315</v>
      </c>
      <c r="E96" s="142">
        <v>10</v>
      </c>
      <c r="F96" s="143"/>
      <c r="G96" s="144">
        <f t="shared" si="3"/>
        <v>0</v>
      </c>
      <c r="H96" s="160"/>
    </row>
    <row r="97" spans="1:8" ht="13.8">
      <c r="A97" s="140" t="s">
        <v>552</v>
      </c>
      <c r="B97" s="141" t="s">
        <v>1175</v>
      </c>
      <c r="C97" s="158"/>
      <c r="D97" s="142" t="s">
        <v>408</v>
      </c>
      <c r="E97" s="142">
        <v>1</v>
      </c>
      <c r="F97" s="143"/>
      <c r="G97" s="144">
        <f t="shared" si="3"/>
        <v>0</v>
      </c>
      <c r="H97" s="160"/>
    </row>
    <row r="98" spans="1:8" ht="20.399999999999999">
      <c r="A98" s="140" t="s">
        <v>554</v>
      </c>
      <c r="B98" s="141" t="s">
        <v>1176</v>
      </c>
      <c r="C98" s="158"/>
      <c r="D98" s="142" t="s">
        <v>408</v>
      </c>
      <c r="E98" s="142">
        <v>1</v>
      </c>
      <c r="F98" s="143"/>
      <c r="G98" s="144">
        <f t="shared" si="3"/>
        <v>0</v>
      </c>
      <c r="H98" s="160"/>
    </row>
    <row r="99" spans="1:8" ht="20.399999999999999">
      <c r="A99" s="140" t="s">
        <v>556</v>
      </c>
      <c r="B99" s="147" t="s">
        <v>1177</v>
      </c>
      <c r="C99" s="152"/>
      <c r="D99" s="142" t="s">
        <v>89</v>
      </c>
      <c r="E99" s="142">
        <v>0.25</v>
      </c>
      <c r="F99" s="143"/>
      <c r="G99" s="144">
        <f t="shared" si="3"/>
        <v>0</v>
      </c>
      <c r="H99" s="160"/>
    </row>
    <row r="100" spans="1:8" ht="13.8">
      <c r="A100" s="140" t="s">
        <v>558</v>
      </c>
      <c r="B100" s="147" t="s">
        <v>1150</v>
      </c>
      <c r="C100" s="147"/>
      <c r="D100" s="142" t="s">
        <v>89</v>
      </c>
      <c r="E100" s="142">
        <v>0.25</v>
      </c>
      <c r="F100" s="143"/>
      <c r="G100" s="144">
        <f t="shared" si="3"/>
        <v>0</v>
      </c>
      <c r="H100" s="160"/>
    </row>
    <row r="101" spans="1:8">
      <c r="A101" s="140" t="s">
        <v>413</v>
      </c>
      <c r="B101" s="488"/>
      <c r="C101" s="488"/>
      <c r="D101" s="488"/>
      <c r="E101" s="488"/>
      <c r="F101" s="489"/>
      <c r="G101" s="154">
        <f>SUM(G92:G100)</f>
        <v>0</v>
      </c>
      <c r="H101" s="119"/>
    </row>
    <row r="102" spans="1:8" ht="13.8">
      <c r="A102" s="490" t="s">
        <v>603</v>
      </c>
      <c r="B102" s="491"/>
      <c r="C102" s="491"/>
      <c r="D102" s="491"/>
      <c r="E102" s="491"/>
      <c r="F102" s="491"/>
      <c r="G102" s="491"/>
      <c r="H102" s="160"/>
    </row>
    <row r="103" spans="1:8" ht="13.8">
      <c r="A103" s="140" t="s">
        <v>560</v>
      </c>
      <c r="B103" s="141" t="s">
        <v>1178</v>
      </c>
      <c r="C103" s="158"/>
      <c r="D103" s="142" t="s">
        <v>408</v>
      </c>
      <c r="E103" s="142">
        <v>1</v>
      </c>
      <c r="F103" s="143"/>
      <c r="G103" s="144">
        <f t="shared" ref="G103:G109" si="4">+F103*E103</f>
        <v>0</v>
      </c>
      <c r="H103" s="160"/>
    </row>
    <row r="104" spans="1:8" ht="13.8">
      <c r="A104" s="140" t="s">
        <v>562</v>
      </c>
      <c r="B104" s="141" t="s">
        <v>1179</v>
      </c>
      <c r="C104" s="158"/>
      <c r="D104" s="142" t="s">
        <v>408</v>
      </c>
      <c r="E104" s="142">
        <v>1</v>
      </c>
      <c r="F104" s="143"/>
      <c r="G104" s="144">
        <f t="shared" si="4"/>
        <v>0</v>
      </c>
      <c r="H104" s="160"/>
    </row>
    <row r="105" spans="1:8" ht="13.8">
      <c r="A105" s="140" t="s">
        <v>564</v>
      </c>
      <c r="B105" s="141" t="s">
        <v>594</v>
      </c>
      <c r="C105" s="158"/>
      <c r="D105" s="142" t="s">
        <v>408</v>
      </c>
      <c r="E105" s="142">
        <v>1</v>
      </c>
      <c r="F105" s="143"/>
      <c r="G105" s="144">
        <f t="shared" si="4"/>
        <v>0</v>
      </c>
      <c r="H105" s="160"/>
    </row>
    <row r="106" spans="1:8" ht="13.8">
      <c r="A106" s="140" t="s">
        <v>566</v>
      </c>
      <c r="B106" s="141" t="s">
        <v>619</v>
      </c>
      <c r="C106" s="158"/>
      <c r="D106" s="142" t="s">
        <v>408</v>
      </c>
      <c r="E106" s="142">
        <v>1</v>
      </c>
      <c r="F106" s="143"/>
      <c r="G106" s="144">
        <f>+F106*E106</f>
        <v>0</v>
      </c>
      <c r="H106" s="160"/>
    </row>
    <row r="107" spans="1:8" ht="13.8">
      <c r="A107" s="140" t="s">
        <v>568</v>
      </c>
      <c r="B107" s="141" t="s">
        <v>1180</v>
      </c>
      <c r="C107" s="158"/>
      <c r="D107" s="142" t="s">
        <v>408</v>
      </c>
      <c r="E107" s="142">
        <v>1</v>
      </c>
      <c r="F107" s="143"/>
      <c r="G107" s="144">
        <f t="shared" si="4"/>
        <v>0</v>
      </c>
      <c r="H107" s="160"/>
    </row>
    <row r="108" spans="1:8" ht="13.8">
      <c r="A108" s="140" t="s">
        <v>570</v>
      </c>
      <c r="B108" s="141" t="s">
        <v>609</v>
      </c>
      <c r="C108" s="158"/>
      <c r="D108" s="142" t="s">
        <v>408</v>
      </c>
      <c r="E108" s="142">
        <v>1</v>
      </c>
      <c r="F108" s="143"/>
      <c r="G108" s="144">
        <f t="shared" si="4"/>
        <v>0</v>
      </c>
      <c r="H108" s="160"/>
    </row>
    <row r="109" spans="1:8" ht="13.8">
      <c r="A109" s="140" t="s">
        <v>573</v>
      </c>
      <c r="B109" s="141" t="s">
        <v>611</v>
      </c>
      <c r="C109" s="158"/>
      <c r="D109" s="142" t="s">
        <v>408</v>
      </c>
      <c r="E109" s="142">
        <v>1</v>
      </c>
      <c r="F109" s="143"/>
      <c r="G109" s="144">
        <f t="shared" si="4"/>
        <v>0</v>
      </c>
      <c r="H109" s="160"/>
    </row>
    <row r="110" spans="1:8" ht="13.8">
      <c r="A110" s="140" t="s">
        <v>575</v>
      </c>
      <c r="B110" s="141" t="s">
        <v>1181</v>
      </c>
      <c r="C110" s="158"/>
      <c r="D110" s="142" t="s">
        <v>408</v>
      </c>
      <c r="E110" s="142">
        <v>1</v>
      </c>
      <c r="F110" s="143"/>
      <c r="G110" s="144">
        <f>+F110*E110</f>
        <v>0</v>
      </c>
      <c r="H110" s="160"/>
    </row>
    <row r="111" spans="1:8" ht="13.8">
      <c r="A111" s="140"/>
      <c r="B111" s="147"/>
      <c r="C111" s="147"/>
      <c r="D111" s="142"/>
      <c r="E111" s="147"/>
      <c r="F111" s="147"/>
      <c r="G111" s="154">
        <f>SUM(G103:G110)</f>
        <v>0</v>
      </c>
      <c r="H111" s="160"/>
    </row>
    <row r="112" spans="1:8" ht="13.8">
      <c r="A112" s="140"/>
      <c r="B112" s="147" t="s">
        <v>628</v>
      </c>
      <c r="C112" s="147"/>
      <c r="D112" s="142"/>
      <c r="E112" s="147"/>
      <c r="F112" s="147"/>
      <c r="G112" s="154">
        <f>G65+G80+G90+G101+G111</f>
        <v>0</v>
      </c>
      <c r="H112" s="160"/>
    </row>
  </sheetData>
  <mergeCells count="11">
    <mergeCell ref="D7:F7"/>
    <mergeCell ref="A9:G9"/>
    <mergeCell ref="A10:G10"/>
    <mergeCell ref="B65:F65"/>
    <mergeCell ref="A66:G66"/>
    <mergeCell ref="B80:F80"/>
    <mergeCell ref="A81:G81"/>
    <mergeCell ref="B90:F90"/>
    <mergeCell ref="A91:G91"/>
    <mergeCell ref="B101:F101"/>
    <mergeCell ref="A102:G102"/>
  </mergeCells>
  <pageMargins left="0.7" right="0.7" top="0.78740157499999996" bottom="0.78740157499999996" header="0.3" footer="0.3"/>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0"/>
  <sheetViews>
    <sheetView showGridLines="0" view="pageBreakPreview" topLeftCell="A2" zoomScale="115" zoomScaleNormal="100" zoomScaleSheetLayoutView="115" workbookViewId="0">
      <selection activeCell="J24" sqref="J24"/>
    </sheetView>
  </sheetViews>
  <sheetFormatPr defaultColWidth="10.42578125" defaultRowHeight="12" customHeight="1"/>
  <cols>
    <col min="1" max="1" width="7.42578125" style="101" customWidth="1"/>
    <col min="2" max="2" width="8" style="102" customWidth="1"/>
    <col min="3" max="3" width="12.140625" style="102" customWidth="1"/>
    <col min="4" max="4" width="46.7109375" style="102" customWidth="1"/>
    <col min="5" max="5" width="5.42578125" style="102" customWidth="1"/>
    <col min="6" max="6" width="11.140625" style="103" customWidth="1"/>
    <col min="7" max="7" width="13.28515625" style="104" customWidth="1"/>
    <col min="8" max="8" width="17.7109375" style="104" customWidth="1"/>
    <col min="9" max="16384" width="10.42578125" style="2"/>
  </cols>
  <sheetData>
    <row r="1" spans="1:8" ht="27.75" customHeight="1">
      <c r="A1" s="481" t="s">
        <v>69</v>
      </c>
      <c r="B1" s="481"/>
      <c r="C1" s="481"/>
      <c r="D1" s="481"/>
      <c r="E1" s="481"/>
      <c r="F1" s="481"/>
      <c r="G1" s="481"/>
      <c r="H1" s="481"/>
    </row>
    <row r="2" spans="1:8" ht="12.75" customHeight="1">
      <c r="A2" s="57" t="s">
        <v>70</v>
      </c>
      <c r="B2" s="57"/>
      <c r="C2" s="57"/>
      <c r="D2" s="57"/>
      <c r="E2" s="57"/>
      <c r="F2" s="57"/>
      <c r="G2" s="57"/>
      <c r="H2" s="57"/>
    </row>
    <row r="3" spans="1:8" ht="12.75" customHeight="1">
      <c r="A3" s="57" t="s">
        <v>2211</v>
      </c>
      <c r="B3" s="57"/>
      <c r="C3" s="57"/>
      <c r="D3" s="57"/>
      <c r="E3" s="57"/>
      <c r="F3" s="57"/>
      <c r="G3" s="57"/>
      <c r="H3" s="57"/>
    </row>
    <row r="4" spans="1:8" ht="13.5" customHeight="1">
      <c r="A4" s="58"/>
      <c r="B4" s="57"/>
      <c r="C4" s="58"/>
      <c r="D4" s="57"/>
      <c r="E4" s="57"/>
      <c r="F4" s="57"/>
      <c r="G4" s="57"/>
      <c r="H4" s="57"/>
    </row>
    <row r="5" spans="1:8" ht="6.75" customHeight="1">
      <c r="A5" s="59"/>
      <c r="B5" s="60"/>
      <c r="C5" s="60"/>
      <c r="D5" s="60"/>
      <c r="E5" s="60"/>
      <c r="F5" s="61"/>
      <c r="G5" s="62"/>
      <c r="H5" s="62"/>
    </row>
    <row r="6" spans="1:8" ht="12.75" customHeight="1">
      <c r="A6" s="63" t="s">
        <v>2212</v>
      </c>
      <c r="B6" s="63"/>
      <c r="C6" s="63"/>
      <c r="D6" s="63"/>
      <c r="E6" s="63"/>
      <c r="F6" s="63"/>
      <c r="G6" s="63"/>
      <c r="H6" s="63"/>
    </row>
    <row r="7" spans="1:8" ht="12.75" customHeight="1">
      <c r="A7" s="63" t="s">
        <v>72</v>
      </c>
      <c r="B7" s="63"/>
      <c r="C7" s="63"/>
      <c r="D7" s="63"/>
      <c r="E7" s="63"/>
      <c r="F7" s="63"/>
      <c r="G7" s="63" t="s">
        <v>2213</v>
      </c>
      <c r="H7" s="63"/>
    </row>
    <row r="8" spans="1:8" ht="12.75" customHeight="1">
      <c r="A8" s="63" t="s">
        <v>2214</v>
      </c>
      <c r="B8" s="64"/>
      <c r="C8" s="64"/>
      <c r="D8" s="64"/>
      <c r="E8" s="64"/>
      <c r="F8" s="65"/>
      <c r="G8" s="63" t="s">
        <v>75</v>
      </c>
      <c r="H8" s="66"/>
    </row>
    <row r="9" spans="1:8" ht="6" customHeight="1">
      <c r="A9" s="67"/>
      <c r="B9" s="67"/>
      <c r="C9" s="67"/>
      <c r="D9" s="67"/>
      <c r="E9" s="67"/>
      <c r="F9" s="67"/>
      <c r="G9" s="67"/>
      <c r="H9" s="67"/>
    </row>
    <row r="10" spans="1:8" ht="25.5" customHeight="1">
      <c r="A10" s="68" t="s">
        <v>76</v>
      </c>
      <c r="B10" s="68" t="s">
        <v>77</v>
      </c>
      <c r="C10" s="68" t="s">
        <v>78</v>
      </c>
      <c r="D10" s="68" t="s">
        <v>79</v>
      </c>
      <c r="E10" s="68" t="s">
        <v>80</v>
      </c>
      <c r="F10" s="68" t="s">
        <v>81</v>
      </c>
      <c r="G10" s="68" t="s">
        <v>82</v>
      </c>
      <c r="H10" s="68" t="s">
        <v>83</v>
      </c>
    </row>
    <row r="11" spans="1:8" ht="12.75" hidden="1" customHeight="1">
      <c r="A11" s="68" t="s">
        <v>33</v>
      </c>
      <c r="B11" s="68" t="s">
        <v>39</v>
      </c>
      <c r="C11" s="68" t="s">
        <v>44</v>
      </c>
      <c r="D11" s="68" t="s">
        <v>49</v>
      </c>
      <c r="E11" s="68" t="s">
        <v>53</v>
      </c>
      <c r="F11" s="68" t="s">
        <v>55</v>
      </c>
      <c r="G11" s="68" t="s">
        <v>57</v>
      </c>
      <c r="H11" s="68" t="s">
        <v>36</v>
      </c>
    </row>
    <row r="12" spans="1:8" ht="4.5" customHeight="1">
      <c r="A12" s="67"/>
      <c r="B12" s="67"/>
      <c r="C12" s="67"/>
      <c r="D12" s="67"/>
      <c r="E12" s="67"/>
      <c r="F12" s="67"/>
      <c r="G12" s="67"/>
      <c r="H12" s="518"/>
    </row>
    <row r="13" spans="1:8" ht="30.75" customHeight="1">
      <c r="A13" s="69"/>
      <c r="B13" s="70"/>
      <c r="C13" s="70" t="s">
        <v>34</v>
      </c>
      <c r="D13" s="70" t="s">
        <v>84</v>
      </c>
      <c r="E13" s="70"/>
      <c r="F13" s="71"/>
      <c r="G13" s="72"/>
      <c r="H13" s="519">
        <f>H14+H34+H43+H59+H93+H161+H170</f>
        <v>0</v>
      </c>
    </row>
    <row r="14" spans="1:8" ht="28.5" customHeight="1">
      <c r="A14" s="73"/>
      <c r="B14" s="74"/>
      <c r="C14" s="74" t="s">
        <v>33</v>
      </c>
      <c r="D14" s="74" t="s">
        <v>85</v>
      </c>
      <c r="E14" s="74"/>
      <c r="F14" s="75"/>
      <c r="G14" s="76"/>
      <c r="H14" s="520">
        <f>SUM(H15:H33)</f>
        <v>0</v>
      </c>
    </row>
    <row r="15" spans="1:8" ht="24" customHeight="1">
      <c r="A15" s="77">
        <v>1</v>
      </c>
      <c r="B15" s="78" t="s">
        <v>86</v>
      </c>
      <c r="C15" s="78" t="s">
        <v>87</v>
      </c>
      <c r="D15" s="78" t="s">
        <v>88</v>
      </c>
      <c r="E15" s="78" t="s">
        <v>89</v>
      </c>
      <c r="F15" s="79">
        <v>80</v>
      </c>
      <c r="G15" s="80"/>
      <c r="H15" s="521">
        <f>G15*F15</f>
        <v>0</v>
      </c>
    </row>
    <row r="16" spans="1:8" ht="13.5" customHeight="1">
      <c r="A16" s="81"/>
      <c r="B16" s="82"/>
      <c r="C16" s="82"/>
      <c r="D16" s="82" t="s">
        <v>2215</v>
      </c>
      <c r="E16" s="82"/>
      <c r="F16" s="83">
        <v>80</v>
      </c>
      <c r="G16" s="84"/>
      <c r="H16" s="522"/>
    </row>
    <row r="17" spans="1:8" ht="13.5" customHeight="1">
      <c r="A17" s="85"/>
      <c r="B17" s="86"/>
      <c r="C17" s="86"/>
      <c r="D17" s="86" t="s">
        <v>98</v>
      </c>
      <c r="E17" s="86"/>
      <c r="F17" s="87">
        <v>80</v>
      </c>
      <c r="G17" s="88"/>
      <c r="H17" s="523"/>
    </row>
    <row r="18" spans="1:8" ht="13.5" customHeight="1">
      <c r="A18" s="77">
        <v>2</v>
      </c>
      <c r="B18" s="78" t="s">
        <v>86</v>
      </c>
      <c r="C18" s="78" t="s">
        <v>2216</v>
      </c>
      <c r="D18" s="78" t="s">
        <v>2217</v>
      </c>
      <c r="E18" s="78" t="s">
        <v>161</v>
      </c>
      <c r="F18" s="79">
        <v>30</v>
      </c>
      <c r="G18" s="80"/>
      <c r="H18" s="521">
        <f t="shared" ref="H18:H20" si="0">G18*F18</f>
        <v>0</v>
      </c>
    </row>
    <row r="19" spans="1:8" ht="13.5" customHeight="1">
      <c r="A19" s="77">
        <v>3</v>
      </c>
      <c r="B19" s="78" t="s">
        <v>86</v>
      </c>
      <c r="C19" s="78" t="s">
        <v>2218</v>
      </c>
      <c r="D19" s="78" t="s">
        <v>2219</v>
      </c>
      <c r="E19" s="78" t="s">
        <v>161</v>
      </c>
      <c r="F19" s="79">
        <v>30</v>
      </c>
      <c r="G19" s="80"/>
      <c r="H19" s="521">
        <f t="shared" si="0"/>
        <v>0</v>
      </c>
    </row>
    <row r="20" spans="1:8" ht="24" customHeight="1">
      <c r="A20" s="77">
        <v>4</v>
      </c>
      <c r="B20" s="78" t="s">
        <v>86</v>
      </c>
      <c r="C20" s="78" t="s">
        <v>638</v>
      </c>
      <c r="D20" s="78" t="s">
        <v>639</v>
      </c>
      <c r="E20" s="78" t="s">
        <v>156</v>
      </c>
      <c r="F20" s="79">
        <v>8</v>
      </c>
      <c r="G20" s="80"/>
      <c r="H20" s="521">
        <f t="shared" si="0"/>
        <v>0</v>
      </c>
    </row>
    <row r="21" spans="1:8" ht="13.5" customHeight="1">
      <c r="A21" s="81"/>
      <c r="B21" s="82"/>
      <c r="C21" s="82"/>
      <c r="D21" s="82" t="s">
        <v>2220</v>
      </c>
      <c r="E21" s="82"/>
      <c r="F21" s="83">
        <v>8</v>
      </c>
      <c r="G21" s="84"/>
      <c r="H21" s="522"/>
    </row>
    <row r="22" spans="1:8" ht="13.5" customHeight="1">
      <c r="A22" s="85"/>
      <c r="B22" s="86"/>
      <c r="C22" s="86"/>
      <c r="D22" s="86" t="s">
        <v>98</v>
      </c>
      <c r="E22" s="86"/>
      <c r="F22" s="87">
        <v>8</v>
      </c>
      <c r="G22" s="88"/>
      <c r="H22" s="523"/>
    </row>
    <row r="23" spans="1:8" ht="24" customHeight="1">
      <c r="A23" s="77">
        <v>5</v>
      </c>
      <c r="B23" s="78" t="s">
        <v>86</v>
      </c>
      <c r="C23" s="78" t="s">
        <v>2221</v>
      </c>
      <c r="D23" s="78" t="s">
        <v>2222</v>
      </c>
      <c r="E23" s="78" t="s">
        <v>89</v>
      </c>
      <c r="F23" s="79">
        <v>12</v>
      </c>
      <c r="G23" s="80"/>
      <c r="H23" s="521">
        <f t="shared" ref="H23:H25" si="1">G23*F23</f>
        <v>0</v>
      </c>
    </row>
    <row r="24" spans="1:8" ht="24" customHeight="1">
      <c r="A24" s="77">
        <v>6</v>
      </c>
      <c r="B24" s="78" t="s">
        <v>86</v>
      </c>
      <c r="C24" s="78" t="s">
        <v>2223</v>
      </c>
      <c r="D24" s="78" t="s">
        <v>2224</v>
      </c>
      <c r="E24" s="78" t="s">
        <v>89</v>
      </c>
      <c r="F24" s="79">
        <v>12</v>
      </c>
      <c r="G24" s="80"/>
      <c r="H24" s="521">
        <f t="shared" si="1"/>
        <v>0</v>
      </c>
    </row>
    <row r="25" spans="1:8" ht="24" customHeight="1">
      <c r="A25" s="77">
        <v>7</v>
      </c>
      <c r="B25" s="78" t="s">
        <v>86</v>
      </c>
      <c r="C25" s="78" t="s">
        <v>2225</v>
      </c>
      <c r="D25" s="78" t="s">
        <v>2226</v>
      </c>
      <c r="E25" s="78" t="s">
        <v>92</v>
      </c>
      <c r="F25" s="79">
        <v>2.7930000000000001</v>
      </c>
      <c r="G25" s="80"/>
      <c r="H25" s="521">
        <f t="shared" si="1"/>
        <v>0</v>
      </c>
    </row>
    <row r="26" spans="1:8" ht="13.5" customHeight="1">
      <c r="A26" s="81"/>
      <c r="B26" s="82"/>
      <c r="C26" s="82"/>
      <c r="D26" s="82" t="s">
        <v>2227</v>
      </c>
      <c r="E26" s="82"/>
      <c r="F26" s="83">
        <v>2.7930000000000001</v>
      </c>
      <c r="G26" s="84"/>
      <c r="H26" s="522"/>
    </row>
    <row r="27" spans="1:8" ht="13.5" customHeight="1">
      <c r="A27" s="85"/>
      <c r="B27" s="86"/>
      <c r="C27" s="86"/>
      <c r="D27" s="86" t="s">
        <v>98</v>
      </c>
      <c r="E27" s="86"/>
      <c r="F27" s="87">
        <v>2.7930000000000001</v>
      </c>
      <c r="G27" s="88"/>
      <c r="H27" s="523"/>
    </row>
    <row r="28" spans="1:8" ht="24" customHeight="1">
      <c r="A28" s="77">
        <v>8</v>
      </c>
      <c r="B28" s="78" t="s">
        <v>86</v>
      </c>
      <c r="C28" s="78" t="s">
        <v>2228</v>
      </c>
      <c r="D28" s="78" t="s">
        <v>2229</v>
      </c>
      <c r="E28" s="78" t="s">
        <v>92</v>
      </c>
      <c r="F28" s="79">
        <v>2.8</v>
      </c>
      <c r="G28" s="80"/>
      <c r="H28" s="521">
        <f t="shared" ref="H28:H29" si="2">G28*F28</f>
        <v>0</v>
      </c>
    </row>
    <row r="29" spans="1:8" ht="24" customHeight="1">
      <c r="A29" s="77">
        <v>9</v>
      </c>
      <c r="B29" s="78" t="s">
        <v>86</v>
      </c>
      <c r="C29" s="78" t="s">
        <v>2230</v>
      </c>
      <c r="D29" s="78" t="s">
        <v>2231</v>
      </c>
      <c r="E29" s="78" t="s">
        <v>92</v>
      </c>
      <c r="F29" s="79">
        <v>2.8</v>
      </c>
      <c r="G29" s="80"/>
      <c r="H29" s="521">
        <f t="shared" si="2"/>
        <v>0</v>
      </c>
    </row>
    <row r="30" spans="1:8" ht="13.5" customHeight="1">
      <c r="A30" s="81"/>
      <c r="B30" s="82"/>
      <c r="C30" s="82"/>
      <c r="D30" s="82" t="s">
        <v>2232</v>
      </c>
      <c r="E30" s="82"/>
      <c r="F30" s="83">
        <v>2.8</v>
      </c>
      <c r="G30" s="84"/>
      <c r="H30" s="522"/>
    </row>
    <row r="31" spans="1:8" ht="13.5" customHeight="1">
      <c r="A31" s="85"/>
      <c r="B31" s="86"/>
      <c r="C31" s="86"/>
      <c r="D31" s="86" t="s">
        <v>98</v>
      </c>
      <c r="E31" s="86"/>
      <c r="F31" s="87">
        <v>2.8</v>
      </c>
      <c r="G31" s="88"/>
      <c r="H31" s="523"/>
    </row>
    <row r="32" spans="1:8" ht="24" customHeight="1">
      <c r="A32" s="77">
        <v>10</v>
      </c>
      <c r="B32" s="78" t="s">
        <v>86</v>
      </c>
      <c r="C32" s="78" t="s">
        <v>677</v>
      </c>
      <c r="D32" s="78" t="s">
        <v>678</v>
      </c>
      <c r="E32" s="78" t="s">
        <v>92</v>
      </c>
      <c r="F32" s="79">
        <v>2.8</v>
      </c>
      <c r="G32" s="80"/>
      <c r="H32" s="521">
        <f t="shared" ref="H32:H33" si="3">G32*F32</f>
        <v>0</v>
      </c>
    </row>
    <row r="33" spans="1:8" ht="24" customHeight="1">
      <c r="A33" s="77">
        <v>11</v>
      </c>
      <c r="B33" s="78" t="s">
        <v>86</v>
      </c>
      <c r="C33" s="78" t="s">
        <v>111</v>
      </c>
      <c r="D33" s="78" t="s">
        <v>112</v>
      </c>
      <c r="E33" s="78" t="s">
        <v>92</v>
      </c>
      <c r="F33" s="79">
        <v>1.4</v>
      </c>
      <c r="G33" s="80"/>
      <c r="H33" s="521">
        <f t="shared" si="3"/>
        <v>0</v>
      </c>
    </row>
    <row r="34" spans="1:8" ht="28.5" customHeight="1">
      <c r="A34" s="73"/>
      <c r="B34" s="74"/>
      <c r="C34" s="74" t="s">
        <v>39</v>
      </c>
      <c r="D34" s="74" t="s">
        <v>121</v>
      </c>
      <c r="E34" s="74"/>
      <c r="F34" s="75"/>
      <c r="G34" s="76"/>
      <c r="H34" s="520">
        <f>SUM(H35:H42)</f>
        <v>0</v>
      </c>
    </row>
    <row r="35" spans="1:8" ht="24" customHeight="1">
      <c r="A35" s="77">
        <v>12</v>
      </c>
      <c r="B35" s="78" t="s">
        <v>86</v>
      </c>
      <c r="C35" s="78" t="s">
        <v>761</v>
      </c>
      <c r="D35" s="78" t="s">
        <v>762</v>
      </c>
      <c r="E35" s="78" t="s">
        <v>92</v>
      </c>
      <c r="F35" s="79">
        <v>2.7930000000000001</v>
      </c>
      <c r="G35" s="80"/>
      <c r="H35" s="521">
        <f>G35*F35</f>
        <v>0</v>
      </c>
    </row>
    <row r="36" spans="1:8" ht="13.5" customHeight="1">
      <c r="A36" s="81"/>
      <c r="B36" s="82"/>
      <c r="C36" s="82"/>
      <c r="D36" s="82" t="s">
        <v>2233</v>
      </c>
      <c r="E36" s="82"/>
      <c r="F36" s="83">
        <v>2.7930000000000001</v>
      </c>
      <c r="G36" s="84"/>
      <c r="H36" s="522"/>
    </row>
    <row r="37" spans="1:8" ht="13.5" customHeight="1">
      <c r="A37" s="85"/>
      <c r="B37" s="86"/>
      <c r="C37" s="86"/>
      <c r="D37" s="86" t="s">
        <v>98</v>
      </c>
      <c r="E37" s="86"/>
      <c r="F37" s="87">
        <v>2.7930000000000001</v>
      </c>
      <c r="G37" s="88"/>
      <c r="H37" s="523"/>
    </row>
    <row r="38" spans="1:8" ht="13.5" customHeight="1">
      <c r="A38" s="77">
        <v>13</v>
      </c>
      <c r="B38" s="78" t="s">
        <v>86</v>
      </c>
      <c r="C38" s="78" t="s">
        <v>764</v>
      </c>
      <c r="D38" s="78" t="s">
        <v>765</v>
      </c>
      <c r="E38" s="78" t="s">
        <v>89</v>
      </c>
      <c r="F38" s="79">
        <v>6.72</v>
      </c>
      <c r="G38" s="80"/>
      <c r="H38" s="521">
        <f>G38*F38</f>
        <v>0</v>
      </c>
    </row>
    <row r="39" spans="1:8" ht="24" customHeight="1">
      <c r="A39" s="81"/>
      <c r="B39" s="82"/>
      <c r="C39" s="82"/>
      <c r="D39" s="82" t="s">
        <v>2234</v>
      </c>
      <c r="E39" s="82"/>
      <c r="F39" s="83">
        <v>6.72</v>
      </c>
      <c r="G39" s="84"/>
      <c r="H39" s="522"/>
    </row>
    <row r="40" spans="1:8" ht="13.5" customHeight="1">
      <c r="A40" s="85"/>
      <c r="B40" s="86"/>
      <c r="C40" s="86"/>
      <c r="D40" s="86" t="s">
        <v>98</v>
      </c>
      <c r="E40" s="86"/>
      <c r="F40" s="87">
        <v>6.72</v>
      </c>
      <c r="G40" s="88"/>
      <c r="H40" s="523"/>
    </row>
    <row r="41" spans="1:8" ht="13.5" customHeight="1">
      <c r="A41" s="77">
        <v>14</v>
      </c>
      <c r="B41" s="78" t="s">
        <v>86</v>
      </c>
      <c r="C41" s="78" t="s">
        <v>770</v>
      </c>
      <c r="D41" s="78" t="s">
        <v>771</v>
      </c>
      <c r="E41" s="78" t="s">
        <v>89</v>
      </c>
      <c r="F41" s="79">
        <v>6.72</v>
      </c>
      <c r="G41" s="80"/>
      <c r="H41" s="521">
        <f t="shared" ref="H41:H42" si="4">G41*F41</f>
        <v>0</v>
      </c>
    </row>
    <row r="42" spans="1:8" ht="13.5" customHeight="1">
      <c r="A42" s="77">
        <v>15</v>
      </c>
      <c r="B42" s="78" t="s">
        <v>86</v>
      </c>
      <c r="C42" s="78" t="s">
        <v>2235</v>
      </c>
      <c r="D42" s="78" t="s">
        <v>2236</v>
      </c>
      <c r="E42" s="78" t="s">
        <v>142</v>
      </c>
      <c r="F42" s="79">
        <v>0.42899999999999999</v>
      </c>
      <c r="G42" s="80"/>
      <c r="H42" s="521">
        <f t="shared" si="4"/>
        <v>0</v>
      </c>
    </row>
    <row r="43" spans="1:8" ht="28.5" customHeight="1">
      <c r="A43" s="73"/>
      <c r="B43" s="74"/>
      <c r="C43" s="74" t="s">
        <v>44</v>
      </c>
      <c r="D43" s="74" t="s">
        <v>153</v>
      </c>
      <c r="E43" s="74"/>
      <c r="F43" s="75"/>
      <c r="G43" s="76"/>
      <c r="H43" s="520">
        <f>SUM(H44:H56)</f>
        <v>0</v>
      </c>
    </row>
    <row r="44" spans="1:8" ht="24" customHeight="1">
      <c r="A44" s="77">
        <v>16</v>
      </c>
      <c r="B44" s="78" t="s">
        <v>86</v>
      </c>
      <c r="C44" s="78" t="s">
        <v>2237</v>
      </c>
      <c r="D44" s="78" t="s">
        <v>2238</v>
      </c>
      <c r="E44" s="78" t="s">
        <v>161</v>
      </c>
      <c r="F44" s="79">
        <v>100</v>
      </c>
      <c r="G44" s="80"/>
      <c r="H44" s="521">
        <f t="shared" ref="H44:H47" si="5">G44*F44</f>
        <v>0</v>
      </c>
    </row>
    <row r="45" spans="1:8" ht="24" customHeight="1">
      <c r="A45" s="77">
        <v>17</v>
      </c>
      <c r="B45" s="78" t="s">
        <v>86</v>
      </c>
      <c r="C45" s="78" t="s">
        <v>2239</v>
      </c>
      <c r="D45" s="78" t="s">
        <v>2240</v>
      </c>
      <c r="E45" s="78" t="s">
        <v>161</v>
      </c>
      <c r="F45" s="79">
        <v>70</v>
      </c>
      <c r="G45" s="80"/>
      <c r="H45" s="521">
        <f t="shared" si="5"/>
        <v>0</v>
      </c>
    </row>
    <row r="46" spans="1:8" ht="24" customHeight="1">
      <c r="A46" s="77">
        <v>18</v>
      </c>
      <c r="B46" s="78" t="s">
        <v>86</v>
      </c>
      <c r="C46" s="78" t="s">
        <v>2241</v>
      </c>
      <c r="D46" s="78" t="s">
        <v>2242</v>
      </c>
      <c r="E46" s="78" t="s">
        <v>161</v>
      </c>
      <c r="F46" s="79">
        <v>30</v>
      </c>
      <c r="G46" s="80"/>
      <c r="H46" s="521">
        <f t="shared" si="5"/>
        <v>0</v>
      </c>
    </row>
    <row r="47" spans="1:8" ht="24" customHeight="1">
      <c r="A47" s="77">
        <v>19</v>
      </c>
      <c r="B47" s="78" t="s">
        <v>86</v>
      </c>
      <c r="C47" s="78" t="s">
        <v>2243</v>
      </c>
      <c r="D47" s="78" t="s">
        <v>2244</v>
      </c>
      <c r="E47" s="78" t="s">
        <v>89</v>
      </c>
      <c r="F47" s="79">
        <v>7.56</v>
      </c>
      <c r="G47" s="80"/>
      <c r="H47" s="521">
        <f t="shared" si="5"/>
        <v>0</v>
      </c>
    </row>
    <row r="48" spans="1:8" ht="13.5" customHeight="1">
      <c r="A48" s="81"/>
      <c r="B48" s="82"/>
      <c r="C48" s="82"/>
      <c r="D48" s="82" t="s">
        <v>2245</v>
      </c>
      <c r="E48" s="82"/>
      <c r="F48" s="83">
        <v>7.56</v>
      </c>
      <c r="G48" s="84"/>
      <c r="H48" s="522"/>
    </row>
    <row r="49" spans="1:8" ht="13.5" customHeight="1">
      <c r="A49" s="85"/>
      <c r="B49" s="86"/>
      <c r="C49" s="86"/>
      <c r="D49" s="86" t="s">
        <v>98</v>
      </c>
      <c r="E49" s="86"/>
      <c r="F49" s="87">
        <v>7.56</v>
      </c>
      <c r="G49" s="88"/>
      <c r="H49" s="523"/>
    </row>
    <row r="50" spans="1:8" ht="24" customHeight="1">
      <c r="A50" s="77">
        <v>20</v>
      </c>
      <c r="B50" s="78" t="s">
        <v>86</v>
      </c>
      <c r="C50" s="78" t="s">
        <v>2246</v>
      </c>
      <c r="D50" s="78" t="s">
        <v>2247</v>
      </c>
      <c r="E50" s="78" t="s">
        <v>142</v>
      </c>
      <c r="F50" s="79">
        <v>0.43</v>
      </c>
      <c r="G50" s="80"/>
      <c r="H50" s="521">
        <f t="shared" ref="H50:H56" si="6">G50*F50</f>
        <v>0</v>
      </c>
    </row>
    <row r="51" spans="1:8" ht="13.5" customHeight="1">
      <c r="A51" s="77">
        <v>21</v>
      </c>
      <c r="B51" s="78" t="s">
        <v>86</v>
      </c>
      <c r="C51" s="78" t="s">
        <v>2248</v>
      </c>
      <c r="D51" s="78" t="s">
        <v>2249</v>
      </c>
      <c r="E51" s="78" t="s">
        <v>89</v>
      </c>
      <c r="F51" s="79">
        <v>30</v>
      </c>
      <c r="G51" s="80"/>
      <c r="H51" s="521">
        <f t="shared" si="6"/>
        <v>0</v>
      </c>
    </row>
    <row r="52" spans="1:8" ht="24" customHeight="1">
      <c r="A52" s="77">
        <v>22</v>
      </c>
      <c r="B52" s="78" t="s">
        <v>86</v>
      </c>
      <c r="C52" s="78" t="s">
        <v>2250</v>
      </c>
      <c r="D52" s="78" t="s">
        <v>2251</v>
      </c>
      <c r="E52" s="78" t="s">
        <v>161</v>
      </c>
      <c r="F52" s="79">
        <v>34</v>
      </c>
      <c r="G52" s="80"/>
      <c r="H52" s="521">
        <f t="shared" si="6"/>
        <v>0</v>
      </c>
    </row>
    <row r="53" spans="1:8" ht="24" customHeight="1">
      <c r="A53" s="77">
        <v>23</v>
      </c>
      <c r="B53" s="78" t="s">
        <v>86</v>
      </c>
      <c r="C53" s="78" t="s">
        <v>2252</v>
      </c>
      <c r="D53" s="78" t="s">
        <v>2253</v>
      </c>
      <c r="E53" s="78" t="s">
        <v>89</v>
      </c>
      <c r="F53" s="79">
        <v>2.2000000000000002</v>
      </c>
      <c r="G53" s="80"/>
      <c r="H53" s="521">
        <f t="shared" si="6"/>
        <v>0</v>
      </c>
    </row>
    <row r="54" spans="1:8" ht="13.5" customHeight="1">
      <c r="A54" s="77">
        <v>24</v>
      </c>
      <c r="B54" s="78" t="s">
        <v>86</v>
      </c>
      <c r="C54" s="78" t="s">
        <v>2254</v>
      </c>
      <c r="D54" s="78" t="s">
        <v>2255</v>
      </c>
      <c r="E54" s="78" t="s">
        <v>89</v>
      </c>
      <c r="F54" s="79">
        <v>6.25</v>
      </c>
      <c r="G54" s="80"/>
      <c r="H54" s="521">
        <f t="shared" si="6"/>
        <v>0</v>
      </c>
    </row>
    <row r="55" spans="1:8" ht="24" customHeight="1">
      <c r="A55" s="77">
        <v>25</v>
      </c>
      <c r="B55" s="78" t="s">
        <v>86</v>
      </c>
      <c r="C55" s="78" t="s">
        <v>2256</v>
      </c>
      <c r="D55" s="78" t="s">
        <v>2257</v>
      </c>
      <c r="E55" s="78" t="s">
        <v>89</v>
      </c>
      <c r="F55" s="79">
        <v>5.2</v>
      </c>
      <c r="G55" s="80"/>
      <c r="H55" s="521">
        <f t="shared" si="6"/>
        <v>0</v>
      </c>
    </row>
    <row r="56" spans="1:8" ht="24" customHeight="1">
      <c r="A56" s="77">
        <v>26</v>
      </c>
      <c r="B56" s="78" t="s">
        <v>86</v>
      </c>
      <c r="C56" s="78" t="s">
        <v>2258</v>
      </c>
      <c r="D56" s="78" t="s">
        <v>2259</v>
      </c>
      <c r="E56" s="78" t="s">
        <v>89</v>
      </c>
      <c r="F56" s="79">
        <v>1.04</v>
      </c>
      <c r="G56" s="80"/>
      <c r="H56" s="521">
        <f t="shared" si="6"/>
        <v>0</v>
      </c>
    </row>
    <row r="57" spans="1:8" ht="13.5" customHeight="1">
      <c r="A57" s="81"/>
      <c r="B57" s="82"/>
      <c r="C57" s="82"/>
      <c r="D57" s="82" t="s">
        <v>2260</v>
      </c>
      <c r="E57" s="82"/>
      <c r="F57" s="83">
        <v>1.04</v>
      </c>
      <c r="G57" s="84"/>
      <c r="H57" s="522"/>
    </row>
    <row r="58" spans="1:8" ht="13.5" customHeight="1">
      <c r="A58" s="85"/>
      <c r="B58" s="86"/>
      <c r="C58" s="86"/>
      <c r="D58" s="86" t="s">
        <v>98</v>
      </c>
      <c r="E58" s="86"/>
      <c r="F58" s="87">
        <v>1.04</v>
      </c>
      <c r="G58" s="88"/>
      <c r="H58" s="523"/>
    </row>
    <row r="59" spans="1:8" ht="28.5" customHeight="1">
      <c r="A59" s="73"/>
      <c r="B59" s="74"/>
      <c r="C59" s="74" t="s">
        <v>55</v>
      </c>
      <c r="D59" s="74" t="s">
        <v>200</v>
      </c>
      <c r="E59" s="74"/>
      <c r="F59" s="75"/>
      <c r="G59" s="76"/>
      <c r="H59" s="520">
        <f>SUM(H60:H90)</f>
        <v>0</v>
      </c>
    </row>
    <row r="60" spans="1:8" ht="24" customHeight="1">
      <c r="A60" s="77">
        <v>27</v>
      </c>
      <c r="B60" s="78" t="s">
        <v>86</v>
      </c>
      <c r="C60" s="78" t="s">
        <v>2261</v>
      </c>
      <c r="D60" s="78" t="s">
        <v>2262</v>
      </c>
      <c r="E60" s="78" t="s">
        <v>89</v>
      </c>
      <c r="F60" s="79">
        <v>124.065</v>
      </c>
      <c r="G60" s="80"/>
      <c r="H60" s="521">
        <f>G60*F60</f>
        <v>0</v>
      </c>
    </row>
    <row r="61" spans="1:8" ht="24" customHeight="1">
      <c r="A61" s="81"/>
      <c r="B61" s="82"/>
      <c r="C61" s="82"/>
      <c r="D61" s="82" t="s">
        <v>2263</v>
      </c>
      <c r="E61" s="82"/>
      <c r="F61" s="83">
        <v>70.064999999999998</v>
      </c>
      <c r="G61" s="84"/>
      <c r="H61" s="522"/>
    </row>
    <row r="62" spans="1:8" ht="13.5" customHeight="1">
      <c r="A62" s="81"/>
      <c r="B62" s="82"/>
      <c r="C62" s="82"/>
      <c r="D62" s="82" t="s">
        <v>2264</v>
      </c>
      <c r="E62" s="82"/>
      <c r="F62" s="83">
        <v>54</v>
      </c>
      <c r="G62" s="84"/>
      <c r="H62" s="522"/>
    </row>
    <row r="63" spans="1:8" ht="13.5" customHeight="1">
      <c r="A63" s="85"/>
      <c r="B63" s="86"/>
      <c r="C63" s="86"/>
      <c r="D63" s="86" t="s">
        <v>98</v>
      </c>
      <c r="E63" s="86"/>
      <c r="F63" s="87">
        <v>124.065</v>
      </c>
      <c r="G63" s="88"/>
      <c r="H63" s="523"/>
    </row>
    <row r="64" spans="1:8" ht="24" customHeight="1">
      <c r="A64" s="77">
        <v>28</v>
      </c>
      <c r="B64" s="78" t="s">
        <v>86</v>
      </c>
      <c r="C64" s="78" t="s">
        <v>2265</v>
      </c>
      <c r="D64" s="78" t="s">
        <v>2266</v>
      </c>
      <c r="E64" s="78" t="s">
        <v>89</v>
      </c>
      <c r="F64" s="79">
        <v>124.065</v>
      </c>
      <c r="G64" s="80"/>
      <c r="H64" s="521">
        <f t="shared" ref="H64:H66" si="7">G64*F64</f>
        <v>0</v>
      </c>
    </row>
    <row r="65" spans="1:8" ht="24" customHeight="1">
      <c r="A65" s="77">
        <v>29</v>
      </c>
      <c r="B65" s="78" t="s">
        <v>86</v>
      </c>
      <c r="C65" s="78" t="s">
        <v>2267</v>
      </c>
      <c r="D65" s="78" t="s">
        <v>2268</v>
      </c>
      <c r="E65" s="78" t="s">
        <v>89</v>
      </c>
      <c r="F65" s="79">
        <v>124.065</v>
      </c>
      <c r="G65" s="80"/>
      <c r="H65" s="521">
        <f t="shared" si="7"/>
        <v>0</v>
      </c>
    </row>
    <row r="66" spans="1:8" ht="13.5" customHeight="1">
      <c r="A66" s="77">
        <v>30</v>
      </c>
      <c r="B66" s="78" t="s">
        <v>86</v>
      </c>
      <c r="C66" s="78" t="s">
        <v>2269</v>
      </c>
      <c r="D66" s="78" t="s">
        <v>2270</v>
      </c>
      <c r="E66" s="78" t="s">
        <v>89</v>
      </c>
      <c r="F66" s="79">
        <v>18</v>
      </c>
      <c r="G66" s="80"/>
      <c r="H66" s="521">
        <f t="shared" si="7"/>
        <v>0</v>
      </c>
    </row>
    <row r="67" spans="1:8" ht="13.5" customHeight="1">
      <c r="A67" s="81"/>
      <c r="B67" s="82"/>
      <c r="C67" s="82"/>
      <c r="D67" s="82" t="s">
        <v>2271</v>
      </c>
      <c r="E67" s="82"/>
      <c r="F67" s="83">
        <v>18</v>
      </c>
      <c r="G67" s="84"/>
      <c r="H67" s="522"/>
    </row>
    <row r="68" spans="1:8" ht="13.5" customHeight="1">
      <c r="A68" s="85"/>
      <c r="B68" s="86"/>
      <c r="C68" s="86"/>
      <c r="D68" s="86" t="s">
        <v>98</v>
      </c>
      <c r="E68" s="86"/>
      <c r="F68" s="87">
        <v>18</v>
      </c>
      <c r="G68" s="88"/>
      <c r="H68" s="523"/>
    </row>
    <row r="69" spans="1:8" ht="24" customHeight="1">
      <c r="A69" s="77">
        <v>31</v>
      </c>
      <c r="B69" s="78" t="s">
        <v>86</v>
      </c>
      <c r="C69" s="78" t="s">
        <v>2272</v>
      </c>
      <c r="D69" s="78" t="s">
        <v>2273</v>
      </c>
      <c r="E69" s="78" t="s">
        <v>89</v>
      </c>
      <c r="F69" s="79">
        <v>418</v>
      </c>
      <c r="G69" s="80"/>
      <c r="H69" s="521">
        <f t="shared" ref="H69:H71" si="8">G69*F69</f>
        <v>0</v>
      </c>
    </row>
    <row r="70" spans="1:8" ht="24" customHeight="1">
      <c r="A70" s="77">
        <v>32</v>
      </c>
      <c r="B70" s="78" t="s">
        <v>86</v>
      </c>
      <c r="C70" s="78" t="s">
        <v>2274</v>
      </c>
      <c r="D70" s="78" t="s">
        <v>2275</v>
      </c>
      <c r="E70" s="78" t="s">
        <v>89</v>
      </c>
      <c r="F70" s="79">
        <v>41</v>
      </c>
      <c r="G70" s="80"/>
      <c r="H70" s="521">
        <f t="shared" si="8"/>
        <v>0</v>
      </c>
    </row>
    <row r="71" spans="1:8" ht="24" customHeight="1">
      <c r="A71" s="77">
        <v>33</v>
      </c>
      <c r="B71" s="78" t="s">
        <v>86</v>
      </c>
      <c r="C71" s="78" t="s">
        <v>2276</v>
      </c>
      <c r="D71" s="78" t="s">
        <v>2277</v>
      </c>
      <c r="E71" s="78" t="s">
        <v>89</v>
      </c>
      <c r="F71" s="79">
        <v>7.56</v>
      </c>
      <c r="G71" s="80"/>
      <c r="H71" s="521">
        <f t="shared" si="8"/>
        <v>0</v>
      </c>
    </row>
    <row r="72" spans="1:8" ht="13.5" customHeight="1">
      <c r="A72" s="81"/>
      <c r="B72" s="82"/>
      <c r="C72" s="82"/>
      <c r="D72" s="82" t="s">
        <v>2245</v>
      </c>
      <c r="E72" s="82"/>
      <c r="F72" s="83">
        <v>7.56</v>
      </c>
      <c r="G72" s="84"/>
      <c r="H72" s="522"/>
    </row>
    <row r="73" spans="1:8" ht="13.5" customHeight="1">
      <c r="A73" s="85"/>
      <c r="B73" s="86"/>
      <c r="C73" s="86"/>
      <c r="D73" s="86" t="s">
        <v>98</v>
      </c>
      <c r="E73" s="86"/>
      <c r="F73" s="87">
        <v>7.56</v>
      </c>
      <c r="G73" s="88"/>
      <c r="H73" s="523"/>
    </row>
    <row r="74" spans="1:8" ht="24" customHeight="1">
      <c r="A74" s="77">
        <v>34</v>
      </c>
      <c r="B74" s="78" t="s">
        <v>86</v>
      </c>
      <c r="C74" s="78" t="s">
        <v>2278</v>
      </c>
      <c r="D74" s="78" t="s">
        <v>2279</v>
      </c>
      <c r="E74" s="78" t="s">
        <v>89</v>
      </c>
      <c r="F74" s="79">
        <v>7.56</v>
      </c>
      <c r="G74" s="80"/>
      <c r="H74" s="521">
        <f t="shared" ref="H74:H76" si="9">G74*F74</f>
        <v>0</v>
      </c>
    </row>
    <row r="75" spans="1:8" ht="24" customHeight="1">
      <c r="A75" s="77">
        <v>35</v>
      </c>
      <c r="B75" s="78" t="s">
        <v>86</v>
      </c>
      <c r="C75" s="78" t="s">
        <v>2280</v>
      </c>
      <c r="D75" s="78" t="s">
        <v>2281</v>
      </c>
      <c r="E75" s="78" t="s">
        <v>89</v>
      </c>
      <c r="F75" s="79">
        <v>7.56</v>
      </c>
      <c r="G75" s="80"/>
      <c r="H75" s="521">
        <f t="shared" si="9"/>
        <v>0</v>
      </c>
    </row>
    <row r="76" spans="1:8" ht="24" customHeight="1">
      <c r="A76" s="77">
        <v>36</v>
      </c>
      <c r="B76" s="78" t="s">
        <v>86</v>
      </c>
      <c r="C76" s="78" t="s">
        <v>2282</v>
      </c>
      <c r="D76" s="78" t="s">
        <v>2283</v>
      </c>
      <c r="E76" s="78" t="s">
        <v>92</v>
      </c>
      <c r="F76" s="79">
        <v>3.2320000000000002</v>
      </c>
      <c r="G76" s="80"/>
      <c r="H76" s="521">
        <f t="shared" si="9"/>
        <v>0</v>
      </c>
    </row>
    <row r="77" spans="1:8" ht="13.5" customHeight="1">
      <c r="A77" s="81"/>
      <c r="B77" s="82"/>
      <c r="C77" s="82"/>
      <c r="D77" s="82" t="s">
        <v>2284</v>
      </c>
      <c r="E77" s="82"/>
      <c r="F77" s="83">
        <v>3.2320000000000002</v>
      </c>
      <c r="G77" s="84"/>
      <c r="H77" s="522"/>
    </row>
    <row r="78" spans="1:8" ht="13.5" customHeight="1">
      <c r="A78" s="85"/>
      <c r="B78" s="86"/>
      <c r="C78" s="86"/>
      <c r="D78" s="86" t="s">
        <v>98</v>
      </c>
      <c r="E78" s="86"/>
      <c r="F78" s="87">
        <v>3.2320000000000002</v>
      </c>
      <c r="G78" s="88"/>
      <c r="H78" s="523"/>
    </row>
    <row r="79" spans="1:8" ht="13.5" customHeight="1">
      <c r="A79" s="77">
        <v>37</v>
      </c>
      <c r="B79" s="78" t="s">
        <v>86</v>
      </c>
      <c r="C79" s="78" t="s">
        <v>841</v>
      </c>
      <c r="D79" s="78" t="s">
        <v>842</v>
      </c>
      <c r="E79" s="78" t="s">
        <v>92</v>
      </c>
      <c r="F79" s="79">
        <v>3.2320000000000002</v>
      </c>
      <c r="G79" s="80"/>
      <c r="H79" s="521">
        <f t="shared" ref="H79:H81" si="10">G79*F79</f>
        <v>0</v>
      </c>
    </row>
    <row r="80" spans="1:8" ht="24" customHeight="1">
      <c r="A80" s="77">
        <v>38</v>
      </c>
      <c r="B80" s="78" t="s">
        <v>86</v>
      </c>
      <c r="C80" s="78" t="s">
        <v>2285</v>
      </c>
      <c r="D80" s="78" t="s">
        <v>2286</v>
      </c>
      <c r="E80" s="78" t="s">
        <v>92</v>
      </c>
      <c r="F80" s="79">
        <v>3.2320000000000002</v>
      </c>
      <c r="G80" s="80"/>
      <c r="H80" s="521">
        <f t="shared" si="10"/>
        <v>0</v>
      </c>
    </row>
    <row r="81" spans="1:8" ht="13.5" customHeight="1">
      <c r="A81" s="77">
        <v>39</v>
      </c>
      <c r="B81" s="78" t="s">
        <v>86</v>
      </c>
      <c r="C81" s="78" t="s">
        <v>2287</v>
      </c>
      <c r="D81" s="78" t="s">
        <v>2288</v>
      </c>
      <c r="E81" s="78" t="s">
        <v>142</v>
      </c>
      <c r="F81" s="79">
        <v>0.22900000000000001</v>
      </c>
      <c r="G81" s="80"/>
      <c r="H81" s="521">
        <f t="shared" si="10"/>
        <v>0</v>
      </c>
    </row>
    <row r="82" spans="1:8" ht="13.5" customHeight="1">
      <c r="A82" s="81"/>
      <c r="B82" s="82"/>
      <c r="C82" s="82"/>
      <c r="D82" s="82" t="s">
        <v>2289</v>
      </c>
      <c r="E82" s="82"/>
      <c r="F82" s="83">
        <v>0.22900000000000001</v>
      </c>
      <c r="G82" s="84"/>
      <c r="H82" s="522"/>
    </row>
    <row r="83" spans="1:8" ht="13.5" customHeight="1">
      <c r="A83" s="85"/>
      <c r="B83" s="86"/>
      <c r="C83" s="86"/>
      <c r="D83" s="86" t="s">
        <v>98</v>
      </c>
      <c r="E83" s="86"/>
      <c r="F83" s="87">
        <v>0.22900000000000001</v>
      </c>
      <c r="G83" s="88"/>
      <c r="H83" s="523"/>
    </row>
    <row r="84" spans="1:8" ht="24" customHeight="1">
      <c r="A84" s="77">
        <v>40</v>
      </c>
      <c r="B84" s="78" t="s">
        <v>86</v>
      </c>
      <c r="C84" s="78" t="s">
        <v>2290</v>
      </c>
      <c r="D84" s="78" t="s">
        <v>2291</v>
      </c>
      <c r="E84" s="78" t="s">
        <v>89</v>
      </c>
      <c r="F84" s="79">
        <v>32.32</v>
      </c>
      <c r="G84" s="80"/>
      <c r="H84" s="521">
        <f>G84*F84</f>
        <v>0</v>
      </c>
    </row>
    <row r="85" spans="1:8" ht="13.5" customHeight="1">
      <c r="A85" s="81"/>
      <c r="B85" s="82"/>
      <c r="C85" s="82"/>
      <c r="D85" s="82" t="s">
        <v>2292</v>
      </c>
      <c r="E85" s="82"/>
      <c r="F85" s="83">
        <v>32.32</v>
      </c>
      <c r="G85" s="84"/>
      <c r="H85" s="522"/>
    </row>
    <row r="86" spans="1:8" ht="13.5" customHeight="1">
      <c r="A86" s="85"/>
      <c r="B86" s="86"/>
      <c r="C86" s="86"/>
      <c r="D86" s="86" t="s">
        <v>98</v>
      </c>
      <c r="E86" s="86"/>
      <c r="F86" s="87">
        <v>32.32</v>
      </c>
      <c r="G86" s="88"/>
      <c r="H86" s="523"/>
    </row>
    <row r="87" spans="1:8" ht="13.5" customHeight="1">
      <c r="A87" s="77">
        <v>41</v>
      </c>
      <c r="B87" s="78" t="s">
        <v>86</v>
      </c>
      <c r="C87" s="78" t="s">
        <v>2293</v>
      </c>
      <c r="D87" s="78" t="s">
        <v>2294</v>
      </c>
      <c r="E87" s="78" t="s">
        <v>89</v>
      </c>
      <c r="F87" s="79">
        <v>32.32</v>
      </c>
      <c r="G87" s="80"/>
      <c r="H87" s="521">
        <f>G87*F87</f>
        <v>0</v>
      </c>
    </row>
    <row r="88" spans="1:8" ht="13.5" customHeight="1">
      <c r="A88" s="81"/>
      <c r="B88" s="82"/>
      <c r="C88" s="82"/>
      <c r="D88" s="82" t="s">
        <v>2295</v>
      </c>
      <c r="E88" s="82"/>
      <c r="F88" s="83">
        <v>32.32</v>
      </c>
      <c r="G88" s="84"/>
      <c r="H88" s="522"/>
    </row>
    <row r="89" spans="1:8" ht="13.5" customHeight="1">
      <c r="A89" s="85"/>
      <c r="B89" s="86"/>
      <c r="C89" s="86"/>
      <c r="D89" s="86" t="s">
        <v>98</v>
      </c>
      <c r="E89" s="86"/>
      <c r="F89" s="87">
        <v>32.32</v>
      </c>
      <c r="G89" s="88"/>
      <c r="H89" s="523"/>
    </row>
    <row r="90" spans="1:8" ht="24" customHeight="1">
      <c r="A90" s="77">
        <v>42</v>
      </c>
      <c r="B90" s="78" t="s">
        <v>86</v>
      </c>
      <c r="C90" s="78" t="s">
        <v>2296</v>
      </c>
      <c r="D90" s="78" t="s">
        <v>2297</v>
      </c>
      <c r="E90" s="78" t="s">
        <v>156</v>
      </c>
      <c r="F90" s="79">
        <v>22.4</v>
      </c>
      <c r="G90" s="80"/>
      <c r="H90" s="521">
        <f>G90*F90</f>
        <v>0</v>
      </c>
    </row>
    <row r="91" spans="1:8" ht="13.5" customHeight="1">
      <c r="A91" s="81"/>
      <c r="B91" s="82"/>
      <c r="C91" s="82"/>
      <c r="D91" s="82" t="s">
        <v>2298</v>
      </c>
      <c r="E91" s="82"/>
      <c r="F91" s="83">
        <v>22.4</v>
      </c>
      <c r="G91" s="84"/>
      <c r="H91" s="522"/>
    </row>
    <row r="92" spans="1:8" ht="13.5" customHeight="1">
      <c r="A92" s="85"/>
      <c r="B92" s="86"/>
      <c r="C92" s="86"/>
      <c r="D92" s="86" t="s">
        <v>98</v>
      </c>
      <c r="E92" s="86"/>
      <c r="F92" s="87">
        <v>22.4</v>
      </c>
      <c r="G92" s="88"/>
      <c r="H92" s="523"/>
    </row>
    <row r="93" spans="1:8" ht="28.5" customHeight="1">
      <c r="A93" s="73"/>
      <c r="B93" s="74"/>
      <c r="C93" s="74" t="s">
        <v>41</v>
      </c>
      <c r="D93" s="74" t="s">
        <v>216</v>
      </c>
      <c r="E93" s="74"/>
      <c r="F93" s="75"/>
      <c r="G93" s="76"/>
      <c r="H93" s="520">
        <f>SUM(H94:H160)</f>
        <v>0</v>
      </c>
    </row>
    <row r="94" spans="1:8" ht="24" customHeight="1">
      <c r="A94" s="77">
        <v>43</v>
      </c>
      <c r="B94" s="78" t="s">
        <v>86</v>
      </c>
      <c r="C94" s="78" t="s">
        <v>229</v>
      </c>
      <c r="D94" s="78" t="s">
        <v>230</v>
      </c>
      <c r="E94" s="78" t="s">
        <v>89</v>
      </c>
      <c r="F94" s="79">
        <v>174</v>
      </c>
      <c r="G94" s="80"/>
      <c r="H94" s="521">
        <f t="shared" ref="H94:H95" si="11">G94*F94</f>
        <v>0</v>
      </c>
    </row>
    <row r="95" spans="1:8" ht="24" customHeight="1">
      <c r="A95" s="77">
        <v>44</v>
      </c>
      <c r="B95" s="78" t="s">
        <v>86</v>
      </c>
      <c r="C95" s="78" t="s">
        <v>232</v>
      </c>
      <c r="D95" s="78" t="s">
        <v>233</v>
      </c>
      <c r="E95" s="78" t="s">
        <v>89</v>
      </c>
      <c r="F95" s="79">
        <v>104400</v>
      </c>
      <c r="G95" s="80"/>
      <c r="H95" s="521">
        <f t="shared" si="11"/>
        <v>0</v>
      </c>
    </row>
    <row r="96" spans="1:8" ht="13.5" customHeight="1">
      <c r="A96" s="81"/>
      <c r="B96" s="82"/>
      <c r="C96" s="82"/>
      <c r="D96" s="82" t="s">
        <v>2299</v>
      </c>
      <c r="E96" s="82"/>
      <c r="F96" s="83">
        <v>104400</v>
      </c>
      <c r="G96" s="84"/>
      <c r="H96" s="522"/>
    </row>
    <row r="97" spans="1:8" ht="13.5" customHeight="1">
      <c r="A97" s="85"/>
      <c r="B97" s="86"/>
      <c r="C97" s="86"/>
      <c r="D97" s="86" t="s">
        <v>98</v>
      </c>
      <c r="E97" s="86"/>
      <c r="F97" s="87">
        <v>104400</v>
      </c>
      <c r="G97" s="88"/>
      <c r="H97" s="523"/>
    </row>
    <row r="98" spans="1:8" ht="24" customHeight="1">
      <c r="A98" s="77">
        <v>45</v>
      </c>
      <c r="B98" s="78" t="s">
        <v>86</v>
      </c>
      <c r="C98" s="78" t="s">
        <v>234</v>
      </c>
      <c r="D98" s="78" t="s">
        <v>235</v>
      </c>
      <c r="E98" s="78" t="s">
        <v>89</v>
      </c>
      <c r="F98" s="79">
        <v>174</v>
      </c>
      <c r="G98" s="80"/>
      <c r="H98" s="521">
        <f t="shared" ref="H98:H99" si="12">G98*F98</f>
        <v>0</v>
      </c>
    </row>
    <row r="99" spans="1:8" ht="24" customHeight="1">
      <c r="A99" s="77">
        <v>46</v>
      </c>
      <c r="B99" s="78" t="s">
        <v>86</v>
      </c>
      <c r="C99" s="78" t="s">
        <v>2300</v>
      </c>
      <c r="D99" s="78" t="s">
        <v>2301</v>
      </c>
      <c r="E99" s="78" t="s">
        <v>89</v>
      </c>
      <c r="F99" s="79">
        <v>32.32</v>
      </c>
      <c r="G99" s="80"/>
      <c r="H99" s="521">
        <f t="shared" si="12"/>
        <v>0</v>
      </c>
    </row>
    <row r="100" spans="1:8" ht="13.5" customHeight="1">
      <c r="A100" s="81"/>
      <c r="B100" s="82"/>
      <c r="C100" s="82"/>
      <c r="D100" s="82" t="s">
        <v>2295</v>
      </c>
      <c r="E100" s="82"/>
      <c r="F100" s="83">
        <v>32.32</v>
      </c>
      <c r="G100" s="84"/>
      <c r="H100" s="522"/>
    </row>
    <row r="101" spans="1:8" ht="13.5" customHeight="1">
      <c r="A101" s="85"/>
      <c r="B101" s="86"/>
      <c r="C101" s="86"/>
      <c r="D101" s="86" t="s">
        <v>98</v>
      </c>
      <c r="E101" s="86"/>
      <c r="F101" s="87">
        <v>32.32</v>
      </c>
      <c r="G101" s="88"/>
      <c r="H101" s="523"/>
    </row>
    <row r="102" spans="1:8" ht="24" customHeight="1">
      <c r="A102" s="77">
        <v>47</v>
      </c>
      <c r="B102" s="78" t="s">
        <v>86</v>
      </c>
      <c r="C102" s="78" t="s">
        <v>920</v>
      </c>
      <c r="D102" s="78" t="s">
        <v>921</v>
      </c>
      <c r="E102" s="78" t="s">
        <v>156</v>
      </c>
      <c r="F102" s="79">
        <v>1.6</v>
      </c>
      <c r="G102" s="80"/>
      <c r="H102" s="521">
        <f>G102*F102</f>
        <v>0</v>
      </c>
    </row>
    <row r="103" spans="1:8" ht="13.5" customHeight="1">
      <c r="A103" s="81"/>
      <c r="B103" s="82"/>
      <c r="C103" s="82"/>
      <c r="D103" s="82" t="s">
        <v>2302</v>
      </c>
      <c r="E103" s="82"/>
      <c r="F103" s="83">
        <v>1.6</v>
      </c>
      <c r="G103" s="84"/>
      <c r="H103" s="522"/>
    </row>
    <row r="104" spans="1:8" ht="13.5" customHeight="1">
      <c r="A104" s="85"/>
      <c r="B104" s="86"/>
      <c r="C104" s="86"/>
      <c r="D104" s="86" t="s">
        <v>98</v>
      </c>
      <c r="E104" s="86"/>
      <c r="F104" s="87">
        <v>1.6</v>
      </c>
      <c r="G104" s="88"/>
      <c r="H104" s="523"/>
    </row>
    <row r="105" spans="1:8" ht="13.5" customHeight="1">
      <c r="A105" s="77">
        <v>48</v>
      </c>
      <c r="B105" s="78" t="s">
        <v>86</v>
      </c>
      <c r="C105" s="78" t="s">
        <v>2303</v>
      </c>
      <c r="D105" s="78" t="s">
        <v>2304</v>
      </c>
      <c r="E105" s="78" t="s">
        <v>89</v>
      </c>
      <c r="F105" s="79">
        <v>17.984999999999999</v>
      </c>
      <c r="G105" s="80"/>
      <c r="H105" s="521">
        <f>G105*F105</f>
        <v>0</v>
      </c>
    </row>
    <row r="106" spans="1:8" ht="13.5" customHeight="1">
      <c r="A106" s="81"/>
      <c r="B106" s="82"/>
      <c r="C106" s="82"/>
      <c r="D106" s="82" t="s">
        <v>2305</v>
      </c>
      <c r="E106" s="82"/>
      <c r="F106" s="83">
        <v>17.984999999999999</v>
      </c>
      <c r="G106" s="84"/>
      <c r="H106" s="522"/>
    </row>
    <row r="107" spans="1:8" ht="13.5" customHeight="1">
      <c r="A107" s="85"/>
      <c r="B107" s="86"/>
      <c r="C107" s="86"/>
      <c r="D107" s="86" t="s">
        <v>98</v>
      </c>
      <c r="E107" s="86"/>
      <c r="F107" s="87">
        <v>17.984999999999999</v>
      </c>
      <c r="G107" s="88"/>
      <c r="H107" s="523"/>
    </row>
    <row r="108" spans="1:8" ht="24" customHeight="1">
      <c r="A108" s="77">
        <v>49</v>
      </c>
      <c r="B108" s="78" t="s">
        <v>86</v>
      </c>
      <c r="C108" s="78" t="s">
        <v>2306</v>
      </c>
      <c r="D108" s="78" t="s">
        <v>2307</v>
      </c>
      <c r="E108" s="78" t="s">
        <v>92</v>
      </c>
      <c r="F108" s="79">
        <v>1.8</v>
      </c>
      <c r="G108" s="80"/>
      <c r="H108" s="521">
        <f>G108*F108</f>
        <v>0</v>
      </c>
    </row>
    <row r="109" spans="1:8" ht="13.5" customHeight="1">
      <c r="A109" s="81"/>
      <c r="B109" s="82"/>
      <c r="C109" s="82"/>
      <c r="D109" s="82" t="s">
        <v>2308</v>
      </c>
      <c r="E109" s="82"/>
      <c r="F109" s="83">
        <v>1.8</v>
      </c>
      <c r="G109" s="84"/>
      <c r="H109" s="522"/>
    </row>
    <row r="110" spans="1:8" ht="13.5" customHeight="1">
      <c r="A110" s="85"/>
      <c r="B110" s="86"/>
      <c r="C110" s="86"/>
      <c r="D110" s="86" t="s">
        <v>98</v>
      </c>
      <c r="E110" s="86"/>
      <c r="F110" s="87">
        <v>1.8</v>
      </c>
      <c r="G110" s="88"/>
      <c r="H110" s="523"/>
    </row>
    <row r="111" spans="1:8" ht="24" customHeight="1">
      <c r="A111" s="77">
        <v>50</v>
      </c>
      <c r="B111" s="78" t="s">
        <v>86</v>
      </c>
      <c r="C111" s="78" t="s">
        <v>2309</v>
      </c>
      <c r="D111" s="78" t="s">
        <v>2310</v>
      </c>
      <c r="E111" s="78" t="s">
        <v>89</v>
      </c>
      <c r="F111" s="79">
        <v>8.58</v>
      </c>
      <c r="G111" s="80"/>
      <c r="H111" s="521">
        <f>G111*F111</f>
        <v>0</v>
      </c>
    </row>
    <row r="112" spans="1:8" ht="13.5" customHeight="1">
      <c r="A112" s="81"/>
      <c r="B112" s="82"/>
      <c r="C112" s="82"/>
      <c r="D112" s="82" t="s">
        <v>2311</v>
      </c>
      <c r="E112" s="82"/>
      <c r="F112" s="83">
        <v>8.58</v>
      </c>
      <c r="G112" s="84"/>
      <c r="H112" s="522"/>
    </row>
    <row r="113" spans="1:8" ht="13.5" customHeight="1">
      <c r="A113" s="85"/>
      <c r="B113" s="86"/>
      <c r="C113" s="86"/>
      <c r="D113" s="86" t="s">
        <v>98</v>
      </c>
      <c r="E113" s="86"/>
      <c r="F113" s="87">
        <v>8.58</v>
      </c>
      <c r="G113" s="88"/>
      <c r="H113" s="523"/>
    </row>
    <row r="114" spans="1:8" ht="24" customHeight="1">
      <c r="A114" s="77">
        <v>51</v>
      </c>
      <c r="B114" s="78" t="s">
        <v>86</v>
      </c>
      <c r="C114" s="78" t="s">
        <v>2312</v>
      </c>
      <c r="D114" s="78" t="s">
        <v>2313</v>
      </c>
      <c r="E114" s="78" t="s">
        <v>89</v>
      </c>
      <c r="F114" s="79">
        <v>8.58</v>
      </c>
      <c r="G114" s="80"/>
      <c r="H114" s="521">
        <f t="shared" ref="H114:H115" si="13">G114*F114</f>
        <v>0</v>
      </c>
    </row>
    <row r="115" spans="1:8" ht="13.5" customHeight="1">
      <c r="A115" s="77">
        <v>52</v>
      </c>
      <c r="B115" s="78" t="s">
        <v>86</v>
      </c>
      <c r="C115" s="78" t="s">
        <v>2314</v>
      </c>
      <c r="D115" s="78" t="s">
        <v>2315</v>
      </c>
      <c r="E115" s="78" t="s">
        <v>92</v>
      </c>
      <c r="F115" s="79">
        <v>1.2869999999999999</v>
      </c>
      <c r="G115" s="80"/>
      <c r="H115" s="521">
        <f t="shared" si="13"/>
        <v>0</v>
      </c>
    </row>
    <row r="116" spans="1:8" ht="13.5" customHeight="1">
      <c r="A116" s="81"/>
      <c r="B116" s="82"/>
      <c r="C116" s="82"/>
      <c r="D116" s="82" t="s">
        <v>2316</v>
      </c>
      <c r="E116" s="82"/>
      <c r="F116" s="83">
        <v>1.2869999999999999</v>
      </c>
      <c r="G116" s="84"/>
      <c r="H116" s="522"/>
    </row>
    <row r="117" spans="1:8" ht="13.5" customHeight="1">
      <c r="A117" s="85"/>
      <c r="B117" s="86"/>
      <c r="C117" s="86"/>
      <c r="D117" s="86" t="s">
        <v>98</v>
      </c>
      <c r="E117" s="86"/>
      <c r="F117" s="87">
        <v>1.2869999999999999</v>
      </c>
      <c r="G117" s="88"/>
      <c r="H117" s="523"/>
    </row>
    <row r="118" spans="1:8" ht="24" customHeight="1">
      <c r="A118" s="77">
        <v>53</v>
      </c>
      <c r="B118" s="78" t="s">
        <v>86</v>
      </c>
      <c r="C118" s="78" t="s">
        <v>2317</v>
      </c>
      <c r="D118" s="78" t="s">
        <v>2318</v>
      </c>
      <c r="E118" s="78" t="s">
        <v>142</v>
      </c>
      <c r="F118" s="79">
        <v>0.9</v>
      </c>
      <c r="G118" s="80"/>
      <c r="H118" s="521">
        <f t="shared" ref="H118:H120" si="14">G118*F118</f>
        <v>0</v>
      </c>
    </row>
    <row r="119" spans="1:8" ht="24" customHeight="1">
      <c r="A119" s="77">
        <v>54</v>
      </c>
      <c r="B119" s="78" t="s">
        <v>86</v>
      </c>
      <c r="C119" s="78" t="s">
        <v>2319</v>
      </c>
      <c r="D119" s="78" t="s">
        <v>2320</v>
      </c>
      <c r="E119" s="78" t="s">
        <v>142</v>
      </c>
      <c r="F119" s="79">
        <v>0.33400000000000002</v>
      </c>
      <c r="G119" s="80"/>
      <c r="H119" s="521">
        <f t="shared" si="14"/>
        <v>0</v>
      </c>
    </row>
    <row r="120" spans="1:8" ht="24" customHeight="1">
      <c r="A120" s="77">
        <v>55</v>
      </c>
      <c r="B120" s="78" t="s">
        <v>86</v>
      </c>
      <c r="C120" s="78" t="s">
        <v>2321</v>
      </c>
      <c r="D120" s="78" t="s">
        <v>2322</v>
      </c>
      <c r="E120" s="78" t="s">
        <v>92</v>
      </c>
      <c r="F120" s="79">
        <v>9.75</v>
      </c>
      <c r="G120" s="80"/>
      <c r="H120" s="521">
        <f t="shared" si="14"/>
        <v>0</v>
      </c>
    </row>
    <row r="121" spans="1:8" ht="13.5" customHeight="1">
      <c r="A121" s="81"/>
      <c r="B121" s="82"/>
      <c r="C121" s="82"/>
      <c r="D121" s="82" t="s">
        <v>2323</v>
      </c>
      <c r="E121" s="82"/>
      <c r="F121" s="83">
        <v>9.75</v>
      </c>
      <c r="G121" s="84"/>
      <c r="H121" s="522"/>
    </row>
    <row r="122" spans="1:8" ht="13.5" customHeight="1">
      <c r="A122" s="85"/>
      <c r="B122" s="86"/>
      <c r="C122" s="86"/>
      <c r="D122" s="86" t="s">
        <v>98</v>
      </c>
      <c r="E122" s="86"/>
      <c r="F122" s="87">
        <v>9.75</v>
      </c>
      <c r="G122" s="88"/>
      <c r="H122" s="523"/>
    </row>
    <row r="123" spans="1:8" ht="24" customHeight="1">
      <c r="A123" s="77">
        <v>56</v>
      </c>
      <c r="B123" s="78" t="s">
        <v>86</v>
      </c>
      <c r="C123" s="78" t="s">
        <v>2324</v>
      </c>
      <c r="D123" s="78" t="s">
        <v>2325</v>
      </c>
      <c r="E123" s="78" t="s">
        <v>89</v>
      </c>
      <c r="F123" s="79">
        <v>32.5</v>
      </c>
      <c r="G123" s="80"/>
      <c r="H123" s="521">
        <f t="shared" ref="H123:H128" si="15">G123*F123</f>
        <v>0</v>
      </c>
    </row>
    <row r="124" spans="1:8" ht="24" customHeight="1">
      <c r="A124" s="77">
        <v>57</v>
      </c>
      <c r="B124" s="78" t="s">
        <v>86</v>
      </c>
      <c r="C124" s="78" t="s">
        <v>2326</v>
      </c>
      <c r="D124" s="78" t="s">
        <v>2327</v>
      </c>
      <c r="E124" s="78" t="s">
        <v>92</v>
      </c>
      <c r="F124" s="79">
        <v>32.4</v>
      </c>
      <c r="G124" s="80"/>
      <c r="H124" s="521">
        <f t="shared" si="15"/>
        <v>0</v>
      </c>
    </row>
    <row r="125" spans="1:8" ht="24" customHeight="1">
      <c r="A125" s="77">
        <v>58</v>
      </c>
      <c r="B125" s="78" t="s">
        <v>86</v>
      </c>
      <c r="C125" s="78" t="s">
        <v>2328</v>
      </c>
      <c r="D125" s="78" t="s">
        <v>2329</v>
      </c>
      <c r="E125" s="78" t="s">
        <v>89</v>
      </c>
      <c r="F125" s="79">
        <v>32.5</v>
      </c>
      <c r="G125" s="80"/>
      <c r="H125" s="521">
        <f t="shared" si="15"/>
        <v>0</v>
      </c>
    </row>
    <row r="126" spans="1:8" ht="13.5" customHeight="1">
      <c r="A126" s="77">
        <v>59</v>
      </c>
      <c r="B126" s="78" t="s">
        <v>86</v>
      </c>
      <c r="C126" s="78" t="s">
        <v>2330</v>
      </c>
      <c r="D126" s="78" t="s">
        <v>2331</v>
      </c>
      <c r="E126" s="78" t="s">
        <v>156</v>
      </c>
      <c r="F126" s="79">
        <v>64</v>
      </c>
      <c r="G126" s="80"/>
      <c r="H126" s="521">
        <f t="shared" si="15"/>
        <v>0</v>
      </c>
    </row>
    <row r="127" spans="1:8" ht="24" customHeight="1">
      <c r="A127" s="77">
        <v>60</v>
      </c>
      <c r="B127" s="78" t="s">
        <v>86</v>
      </c>
      <c r="C127" s="78" t="s">
        <v>2332</v>
      </c>
      <c r="D127" s="78" t="s">
        <v>2333</v>
      </c>
      <c r="E127" s="78" t="s">
        <v>161</v>
      </c>
      <c r="F127" s="79">
        <v>16</v>
      </c>
      <c r="G127" s="80"/>
      <c r="H127" s="521">
        <f t="shared" si="15"/>
        <v>0</v>
      </c>
    </row>
    <row r="128" spans="1:8" ht="24" customHeight="1">
      <c r="A128" s="77">
        <v>61</v>
      </c>
      <c r="B128" s="78" t="s">
        <v>86</v>
      </c>
      <c r="C128" s="78" t="s">
        <v>2334</v>
      </c>
      <c r="D128" s="78" t="s">
        <v>2335</v>
      </c>
      <c r="E128" s="78" t="s">
        <v>89</v>
      </c>
      <c r="F128" s="79">
        <v>7.56</v>
      </c>
      <c r="G128" s="80"/>
      <c r="H128" s="521">
        <f t="shared" si="15"/>
        <v>0</v>
      </c>
    </row>
    <row r="129" spans="1:8" ht="13.5" customHeight="1">
      <c r="A129" s="81"/>
      <c r="B129" s="82"/>
      <c r="C129" s="82"/>
      <c r="D129" s="82" t="s">
        <v>2336</v>
      </c>
      <c r="E129" s="82"/>
      <c r="F129" s="83">
        <v>7.56</v>
      </c>
      <c r="G129" s="84"/>
      <c r="H129" s="522"/>
    </row>
    <row r="130" spans="1:8" ht="13.5" customHeight="1">
      <c r="A130" s="85"/>
      <c r="B130" s="86"/>
      <c r="C130" s="86"/>
      <c r="D130" s="86" t="s">
        <v>98</v>
      </c>
      <c r="E130" s="86"/>
      <c r="F130" s="87">
        <v>7.56</v>
      </c>
      <c r="G130" s="88"/>
      <c r="H130" s="523"/>
    </row>
    <row r="131" spans="1:8" ht="13.5" customHeight="1">
      <c r="A131" s="77">
        <v>62</v>
      </c>
      <c r="B131" s="78" t="s">
        <v>86</v>
      </c>
      <c r="C131" s="78" t="s">
        <v>2337</v>
      </c>
      <c r="D131" s="78" t="s">
        <v>2338</v>
      </c>
      <c r="E131" s="78" t="s">
        <v>89</v>
      </c>
      <c r="F131" s="79">
        <v>2.8</v>
      </c>
      <c r="G131" s="80"/>
      <c r="H131" s="521">
        <f>G131*F131</f>
        <v>0</v>
      </c>
    </row>
    <row r="132" spans="1:8" ht="13.5" customHeight="1">
      <c r="A132" s="81"/>
      <c r="B132" s="82"/>
      <c r="C132" s="82"/>
      <c r="D132" s="82" t="s">
        <v>2339</v>
      </c>
      <c r="E132" s="82"/>
      <c r="F132" s="83">
        <v>2.8</v>
      </c>
      <c r="G132" s="84"/>
      <c r="H132" s="522"/>
    </row>
    <row r="133" spans="1:8" ht="13.5" customHeight="1">
      <c r="A133" s="85"/>
      <c r="B133" s="86"/>
      <c r="C133" s="86"/>
      <c r="D133" s="86" t="s">
        <v>98</v>
      </c>
      <c r="E133" s="86"/>
      <c r="F133" s="87">
        <v>2.8</v>
      </c>
      <c r="G133" s="88"/>
      <c r="H133" s="523"/>
    </row>
    <row r="134" spans="1:8" ht="24" customHeight="1">
      <c r="A134" s="77">
        <v>63</v>
      </c>
      <c r="B134" s="78" t="s">
        <v>86</v>
      </c>
      <c r="C134" s="78" t="s">
        <v>2340</v>
      </c>
      <c r="D134" s="78" t="s">
        <v>2341</v>
      </c>
      <c r="E134" s="78" t="s">
        <v>156</v>
      </c>
      <c r="F134" s="79">
        <v>40</v>
      </c>
      <c r="G134" s="80"/>
      <c r="H134" s="521">
        <f t="shared" ref="H134:H156" si="16">G134*F134</f>
        <v>0</v>
      </c>
    </row>
    <row r="135" spans="1:8" ht="13.5" customHeight="1">
      <c r="A135" s="77">
        <v>64</v>
      </c>
      <c r="B135" s="78" t="s">
        <v>86</v>
      </c>
      <c r="C135" s="78" t="s">
        <v>2342</v>
      </c>
      <c r="D135" s="78" t="s">
        <v>2343</v>
      </c>
      <c r="E135" s="78" t="s">
        <v>156</v>
      </c>
      <c r="F135" s="79">
        <v>30</v>
      </c>
      <c r="G135" s="80"/>
      <c r="H135" s="521">
        <f t="shared" si="16"/>
        <v>0</v>
      </c>
    </row>
    <row r="136" spans="1:8" ht="24" customHeight="1">
      <c r="A136" s="77">
        <v>65</v>
      </c>
      <c r="B136" s="78" t="s">
        <v>86</v>
      </c>
      <c r="C136" s="78" t="s">
        <v>2344</v>
      </c>
      <c r="D136" s="78" t="s">
        <v>2345</v>
      </c>
      <c r="E136" s="78" t="s">
        <v>161</v>
      </c>
      <c r="F136" s="79">
        <v>33</v>
      </c>
      <c r="G136" s="80"/>
      <c r="H136" s="521">
        <f t="shared" si="16"/>
        <v>0</v>
      </c>
    </row>
    <row r="137" spans="1:8" ht="24" customHeight="1">
      <c r="A137" s="77">
        <v>66</v>
      </c>
      <c r="B137" s="78" t="s">
        <v>86</v>
      </c>
      <c r="C137" s="78" t="s">
        <v>2346</v>
      </c>
      <c r="D137" s="78" t="s">
        <v>2347</v>
      </c>
      <c r="E137" s="78" t="s">
        <v>92</v>
      </c>
      <c r="F137" s="79">
        <v>16</v>
      </c>
      <c r="G137" s="80"/>
      <c r="H137" s="521">
        <f t="shared" si="16"/>
        <v>0</v>
      </c>
    </row>
    <row r="138" spans="1:8" ht="24" customHeight="1">
      <c r="A138" s="77">
        <v>67</v>
      </c>
      <c r="B138" s="78" t="s">
        <v>86</v>
      </c>
      <c r="C138" s="78" t="s">
        <v>2348</v>
      </c>
      <c r="D138" s="78" t="s">
        <v>2349</v>
      </c>
      <c r="E138" s="78" t="s">
        <v>161</v>
      </c>
      <c r="F138" s="79">
        <v>18</v>
      </c>
      <c r="G138" s="80"/>
      <c r="H138" s="521">
        <f t="shared" si="16"/>
        <v>0</v>
      </c>
    </row>
    <row r="139" spans="1:8" ht="24" customHeight="1">
      <c r="A139" s="77">
        <v>68</v>
      </c>
      <c r="B139" s="78" t="s">
        <v>86</v>
      </c>
      <c r="C139" s="78" t="s">
        <v>2350</v>
      </c>
      <c r="D139" s="78" t="s">
        <v>2351</v>
      </c>
      <c r="E139" s="78" t="s">
        <v>92</v>
      </c>
      <c r="F139" s="79">
        <v>6</v>
      </c>
      <c r="G139" s="80"/>
      <c r="H139" s="521">
        <f t="shared" si="16"/>
        <v>0</v>
      </c>
    </row>
    <row r="140" spans="1:8" ht="24" customHeight="1">
      <c r="A140" s="77">
        <v>69</v>
      </c>
      <c r="B140" s="78" t="s">
        <v>86</v>
      </c>
      <c r="C140" s="78" t="s">
        <v>2352</v>
      </c>
      <c r="D140" s="78" t="s">
        <v>2353</v>
      </c>
      <c r="E140" s="78" t="s">
        <v>92</v>
      </c>
      <c r="F140" s="79">
        <v>4</v>
      </c>
      <c r="G140" s="80"/>
      <c r="H140" s="521">
        <f t="shared" si="16"/>
        <v>0</v>
      </c>
    </row>
    <row r="141" spans="1:8" ht="24" customHeight="1">
      <c r="A141" s="77">
        <v>70</v>
      </c>
      <c r="B141" s="78" t="s">
        <v>86</v>
      </c>
      <c r="C141" s="78" t="s">
        <v>2354</v>
      </c>
      <c r="D141" s="78" t="s">
        <v>2355</v>
      </c>
      <c r="E141" s="78" t="s">
        <v>161</v>
      </c>
      <c r="F141" s="79">
        <v>8</v>
      </c>
      <c r="G141" s="80"/>
      <c r="H141" s="521">
        <f t="shared" si="16"/>
        <v>0</v>
      </c>
    </row>
    <row r="142" spans="1:8" ht="24" customHeight="1">
      <c r="A142" s="77">
        <v>71</v>
      </c>
      <c r="B142" s="78" t="s">
        <v>86</v>
      </c>
      <c r="C142" s="78" t="s">
        <v>2356</v>
      </c>
      <c r="D142" s="78" t="s">
        <v>2357</v>
      </c>
      <c r="E142" s="78" t="s">
        <v>161</v>
      </c>
      <c r="F142" s="79">
        <v>60</v>
      </c>
      <c r="G142" s="80"/>
      <c r="H142" s="521">
        <f t="shared" si="16"/>
        <v>0</v>
      </c>
    </row>
    <row r="143" spans="1:8" ht="24" customHeight="1">
      <c r="A143" s="77">
        <v>72</v>
      </c>
      <c r="B143" s="78" t="s">
        <v>86</v>
      </c>
      <c r="C143" s="78" t="s">
        <v>2358</v>
      </c>
      <c r="D143" s="78" t="s">
        <v>2359</v>
      </c>
      <c r="E143" s="78" t="s">
        <v>161</v>
      </c>
      <c r="F143" s="79">
        <v>53</v>
      </c>
      <c r="G143" s="80"/>
      <c r="H143" s="521">
        <f t="shared" si="16"/>
        <v>0</v>
      </c>
    </row>
    <row r="144" spans="1:8" ht="24" customHeight="1">
      <c r="A144" s="77">
        <v>73</v>
      </c>
      <c r="B144" s="78" t="s">
        <v>86</v>
      </c>
      <c r="C144" s="78" t="s">
        <v>2360</v>
      </c>
      <c r="D144" s="78" t="s">
        <v>2361</v>
      </c>
      <c r="E144" s="78" t="s">
        <v>161</v>
      </c>
      <c r="F144" s="79">
        <v>2</v>
      </c>
      <c r="G144" s="80"/>
      <c r="H144" s="521">
        <f t="shared" si="16"/>
        <v>0</v>
      </c>
    </row>
    <row r="145" spans="1:8" ht="13.5" customHeight="1">
      <c r="A145" s="77">
        <v>74</v>
      </c>
      <c r="B145" s="78" t="s">
        <v>86</v>
      </c>
      <c r="C145" s="78" t="s">
        <v>2362</v>
      </c>
      <c r="D145" s="78" t="s">
        <v>2363</v>
      </c>
      <c r="E145" s="78" t="s">
        <v>156</v>
      </c>
      <c r="F145" s="79">
        <v>100</v>
      </c>
      <c r="G145" s="80"/>
      <c r="H145" s="521">
        <f t="shared" si="16"/>
        <v>0</v>
      </c>
    </row>
    <row r="146" spans="1:8" ht="13.5" customHeight="1">
      <c r="A146" s="77">
        <v>75</v>
      </c>
      <c r="B146" s="78" t="s">
        <v>86</v>
      </c>
      <c r="C146" s="78" t="s">
        <v>2364</v>
      </c>
      <c r="D146" s="78" t="s">
        <v>2365</v>
      </c>
      <c r="E146" s="78" t="s">
        <v>156</v>
      </c>
      <c r="F146" s="79">
        <v>200</v>
      </c>
      <c r="G146" s="80"/>
      <c r="H146" s="521">
        <f t="shared" si="16"/>
        <v>0</v>
      </c>
    </row>
    <row r="147" spans="1:8" ht="24" customHeight="1">
      <c r="A147" s="77">
        <v>76</v>
      </c>
      <c r="B147" s="78" t="s">
        <v>86</v>
      </c>
      <c r="C147" s="78" t="s">
        <v>2366</v>
      </c>
      <c r="D147" s="78" t="s">
        <v>2367</v>
      </c>
      <c r="E147" s="78" t="s">
        <v>156</v>
      </c>
      <c r="F147" s="79">
        <v>200</v>
      </c>
      <c r="G147" s="80"/>
      <c r="H147" s="521">
        <f t="shared" si="16"/>
        <v>0</v>
      </c>
    </row>
    <row r="148" spans="1:8" ht="24" customHeight="1">
      <c r="A148" s="77">
        <v>77</v>
      </c>
      <c r="B148" s="78" t="s">
        <v>86</v>
      </c>
      <c r="C148" s="78" t="s">
        <v>2368</v>
      </c>
      <c r="D148" s="78" t="s">
        <v>2369</v>
      </c>
      <c r="E148" s="78" t="s">
        <v>156</v>
      </c>
      <c r="F148" s="79">
        <v>150</v>
      </c>
      <c r="G148" s="80"/>
      <c r="H148" s="521">
        <f t="shared" si="16"/>
        <v>0</v>
      </c>
    </row>
    <row r="149" spans="1:8" ht="24" customHeight="1">
      <c r="A149" s="77">
        <v>78</v>
      </c>
      <c r="B149" s="78" t="s">
        <v>86</v>
      </c>
      <c r="C149" s="78" t="s">
        <v>2370</v>
      </c>
      <c r="D149" s="78" t="s">
        <v>2371</v>
      </c>
      <c r="E149" s="78" t="s">
        <v>156</v>
      </c>
      <c r="F149" s="79">
        <v>0.9</v>
      </c>
      <c r="G149" s="80"/>
      <c r="H149" s="521">
        <f t="shared" si="16"/>
        <v>0</v>
      </c>
    </row>
    <row r="150" spans="1:8" ht="24" customHeight="1">
      <c r="A150" s="77">
        <v>79</v>
      </c>
      <c r="B150" s="78" t="s">
        <v>86</v>
      </c>
      <c r="C150" s="78" t="s">
        <v>2372</v>
      </c>
      <c r="D150" s="78" t="s">
        <v>2373</v>
      </c>
      <c r="E150" s="78" t="s">
        <v>156</v>
      </c>
      <c r="F150" s="79">
        <v>1200</v>
      </c>
      <c r="G150" s="80"/>
      <c r="H150" s="521">
        <f t="shared" si="16"/>
        <v>0</v>
      </c>
    </row>
    <row r="151" spans="1:8" ht="24" customHeight="1">
      <c r="A151" s="77">
        <v>80</v>
      </c>
      <c r="B151" s="78" t="s">
        <v>86</v>
      </c>
      <c r="C151" s="78" t="s">
        <v>2374</v>
      </c>
      <c r="D151" s="78" t="s">
        <v>2375</v>
      </c>
      <c r="E151" s="78" t="s">
        <v>156</v>
      </c>
      <c r="F151" s="79">
        <v>150</v>
      </c>
      <c r="G151" s="80"/>
      <c r="H151" s="521">
        <f t="shared" si="16"/>
        <v>0</v>
      </c>
    </row>
    <row r="152" spans="1:8" ht="24" customHeight="1">
      <c r="A152" s="77">
        <v>81</v>
      </c>
      <c r="B152" s="78" t="s">
        <v>86</v>
      </c>
      <c r="C152" s="78" t="s">
        <v>2376</v>
      </c>
      <c r="D152" s="78" t="s">
        <v>2377</v>
      </c>
      <c r="E152" s="78" t="s">
        <v>156</v>
      </c>
      <c r="F152" s="79">
        <v>6</v>
      </c>
      <c r="G152" s="80"/>
      <c r="H152" s="521">
        <f t="shared" si="16"/>
        <v>0</v>
      </c>
    </row>
    <row r="153" spans="1:8" ht="24" customHeight="1">
      <c r="A153" s="77">
        <v>82</v>
      </c>
      <c r="B153" s="78" t="s">
        <v>86</v>
      </c>
      <c r="C153" s="78" t="s">
        <v>2378</v>
      </c>
      <c r="D153" s="78" t="s">
        <v>2379</v>
      </c>
      <c r="E153" s="78" t="s">
        <v>161</v>
      </c>
      <c r="F153" s="79">
        <v>16</v>
      </c>
      <c r="G153" s="80"/>
      <c r="H153" s="521">
        <f t="shared" si="16"/>
        <v>0</v>
      </c>
    </row>
    <row r="154" spans="1:8" ht="13.5" customHeight="1">
      <c r="A154" s="77">
        <v>83</v>
      </c>
      <c r="B154" s="78" t="s">
        <v>86</v>
      </c>
      <c r="C154" s="78" t="s">
        <v>2380</v>
      </c>
      <c r="D154" s="78" t="s">
        <v>2381</v>
      </c>
      <c r="E154" s="78" t="s">
        <v>142</v>
      </c>
      <c r="F154" s="79">
        <v>1</v>
      </c>
      <c r="G154" s="80"/>
      <c r="H154" s="521">
        <f t="shared" si="16"/>
        <v>0</v>
      </c>
    </row>
    <row r="155" spans="1:8" ht="24" customHeight="1">
      <c r="A155" s="77">
        <v>84</v>
      </c>
      <c r="B155" s="78" t="s">
        <v>86</v>
      </c>
      <c r="C155" s="78" t="s">
        <v>2382</v>
      </c>
      <c r="D155" s="78" t="s">
        <v>2383</v>
      </c>
      <c r="E155" s="78" t="s">
        <v>89</v>
      </c>
      <c r="F155" s="79">
        <v>100</v>
      </c>
      <c r="G155" s="80"/>
      <c r="H155" s="521">
        <f t="shared" si="16"/>
        <v>0</v>
      </c>
    </row>
    <row r="156" spans="1:8" ht="24" customHeight="1">
      <c r="A156" s="77">
        <v>85</v>
      </c>
      <c r="B156" s="78" t="s">
        <v>86</v>
      </c>
      <c r="C156" s="78" t="s">
        <v>2384</v>
      </c>
      <c r="D156" s="78" t="s">
        <v>2385</v>
      </c>
      <c r="E156" s="78" t="s">
        <v>89</v>
      </c>
      <c r="F156" s="79">
        <v>124.065</v>
      </c>
      <c r="G156" s="80"/>
      <c r="H156" s="521">
        <f t="shared" si="16"/>
        <v>0</v>
      </c>
    </row>
    <row r="157" spans="1:8" ht="24" customHeight="1">
      <c r="A157" s="81"/>
      <c r="B157" s="82"/>
      <c r="C157" s="82"/>
      <c r="D157" s="82" t="s">
        <v>2263</v>
      </c>
      <c r="E157" s="82"/>
      <c r="F157" s="83">
        <v>70.064999999999998</v>
      </c>
      <c r="G157" s="84"/>
      <c r="H157" s="522"/>
    </row>
    <row r="158" spans="1:8" ht="13.5" customHeight="1">
      <c r="A158" s="81"/>
      <c r="B158" s="82"/>
      <c r="C158" s="82"/>
      <c r="D158" s="82" t="s">
        <v>2264</v>
      </c>
      <c r="E158" s="82"/>
      <c r="F158" s="83">
        <v>54</v>
      </c>
      <c r="G158" s="84"/>
      <c r="H158" s="522"/>
    </row>
    <row r="159" spans="1:8" ht="13.5" customHeight="1">
      <c r="A159" s="85"/>
      <c r="B159" s="86"/>
      <c r="C159" s="86"/>
      <c r="D159" s="86" t="s">
        <v>98</v>
      </c>
      <c r="E159" s="86"/>
      <c r="F159" s="87">
        <v>124.065</v>
      </c>
      <c r="G159" s="88"/>
      <c r="H159" s="523"/>
    </row>
    <row r="160" spans="1:8" ht="24" customHeight="1">
      <c r="A160" s="77">
        <v>86</v>
      </c>
      <c r="B160" s="78" t="s">
        <v>86</v>
      </c>
      <c r="C160" s="78" t="s">
        <v>2386</v>
      </c>
      <c r="D160" s="78" t="s">
        <v>2387</v>
      </c>
      <c r="E160" s="78" t="s">
        <v>89</v>
      </c>
      <c r="F160" s="79">
        <v>35</v>
      </c>
      <c r="G160" s="80"/>
      <c r="H160" s="521">
        <f>G160*F160</f>
        <v>0</v>
      </c>
    </row>
    <row r="161" spans="1:8" ht="28.5" customHeight="1">
      <c r="A161" s="73"/>
      <c r="B161" s="74"/>
      <c r="C161" s="74" t="s">
        <v>250</v>
      </c>
      <c r="D161" s="74" t="s">
        <v>251</v>
      </c>
      <c r="E161" s="74"/>
      <c r="F161" s="75"/>
      <c r="G161" s="76"/>
      <c r="H161" s="520">
        <f>SUM(H162:H169)</f>
        <v>0</v>
      </c>
    </row>
    <row r="162" spans="1:8" ht="24" customHeight="1">
      <c r="A162" s="77">
        <v>87</v>
      </c>
      <c r="B162" s="78" t="s">
        <v>86</v>
      </c>
      <c r="C162" s="78" t="s">
        <v>252</v>
      </c>
      <c r="D162" s="78" t="s">
        <v>253</v>
      </c>
      <c r="E162" s="78" t="s">
        <v>142</v>
      </c>
      <c r="F162" s="79">
        <v>142.55500000000001</v>
      </c>
      <c r="G162" s="80"/>
      <c r="H162" s="521">
        <f t="shared" ref="H162:H166" si="17">G162*F162</f>
        <v>0</v>
      </c>
    </row>
    <row r="163" spans="1:8" ht="24" customHeight="1">
      <c r="A163" s="77">
        <v>88</v>
      </c>
      <c r="B163" s="78" t="s">
        <v>86</v>
      </c>
      <c r="C163" s="78" t="s">
        <v>2388</v>
      </c>
      <c r="D163" s="78" t="s">
        <v>2389</v>
      </c>
      <c r="E163" s="78" t="s">
        <v>142</v>
      </c>
      <c r="F163" s="79">
        <v>142.55500000000001</v>
      </c>
      <c r="G163" s="80"/>
      <c r="H163" s="521">
        <f t="shared" si="17"/>
        <v>0</v>
      </c>
    </row>
    <row r="164" spans="1:8" ht="24" customHeight="1">
      <c r="A164" s="77">
        <v>89</v>
      </c>
      <c r="B164" s="78" t="s">
        <v>86</v>
      </c>
      <c r="C164" s="78" t="s">
        <v>1832</v>
      </c>
      <c r="D164" s="78" t="s">
        <v>1833</v>
      </c>
      <c r="E164" s="78" t="s">
        <v>142</v>
      </c>
      <c r="F164" s="79">
        <v>142.55500000000001</v>
      </c>
      <c r="G164" s="80"/>
      <c r="H164" s="521">
        <f t="shared" si="17"/>
        <v>0</v>
      </c>
    </row>
    <row r="165" spans="1:8" ht="24" customHeight="1">
      <c r="A165" s="77">
        <v>90</v>
      </c>
      <c r="B165" s="78" t="s">
        <v>86</v>
      </c>
      <c r="C165" s="78" t="s">
        <v>2390</v>
      </c>
      <c r="D165" s="78" t="s">
        <v>2391</v>
      </c>
      <c r="E165" s="78" t="s">
        <v>142</v>
      </c>
      <c r="F165" s="79">
        <v>142.55500000000001</v>
      </c>
      <c r="G165" s="80"/>
      <c r="H165" s="521">
        <f t="shared" si="17"/>
        <v>0</v>
      </c>
    </row>
    <row r="166" spans="1:8" ht="24" customHeight="1">
      <c r="A166" s="77">
        <v>91</v>
      </c>
      <c r="B166" s="78" t="s">
        <v>86</v>
      </c>
      <c r="C166" s="78" t="s">
        <v>2392</v>
      </c>
      <c r="D166" s="78" t="s">
        <v>2393</v>
      </c>
      <c r="E166" s="78" t="s">
        <v>142</v>
      </c>
      <c r="F166" s="79">
        <v>38.159999999999997</v>
      </c>
      <c r="G166" s="80"/>
      <c r="H166" s="521">
        <f t="shared" si="17"/>
        <v>0</v>
      </c>
    </row>
    <row r="167" spans="1:8" ht="13.5" customHeight="1">
      <c r="A167" s="81"/>
      <c r="B167" s="82"/>
      <c r="C167" s="82"/>
      <c r="D167" s="82" t="s">
        <v>2394</v>
      </c>
      <c r="E167" s="82"/>
      <c r="F167" s="83">
        <v>38.159999999999997</v>
      </c>
      <c r="G167" s="84"/>
      <c r="H167" s="522"/>
    </row>
    <row r="168" spans="1:8" ht="13.5" customHeight="1">
      <c r="A168" s="85"/>
      <c r="B168" s="86"/>
      <c r="C168" s="86"/>
      <c r="D168" s="86" t="s">
        <v>98</v>
      </c>
      <c r="E168" s="86"/>
      <c r="F168" s="87">
        <v>38.159999999999997</v>
      </c>
      <c r="G168" s="88"/>
      <c r="H168" s="523"/>
    </row>
    <row r="169" spans="1:8" ht="24" customHeight="1">
      <c r="A169" s="77">
        <v>92</v>
      </c>
      <c r="B169" s="78" t="s">
        <v>86</v>
      </c>
      <c r="C169" s="78" t="s">
        <v>258</v>
      </c>
      <c r="D169" s="78" t="s">
        <v>259</v>
      </c>
      <c r="E169" s="78" t="s">
        <v>142</v>
      </c>
      <c r="F169" s="79">
        <v>71</v>
      </c>
      <c r="G169" s="80"/>
      <c r="H169" s="521">
        <f>G169*F169</f>
        <v>0</v>
      </c>
    </row>
    <row r="170" spans="1:8" ht="28.5" customHeight="1">
      <c r="A170" s="73"/>
      <c r="B170" s="74"/>
      <c r="C170" s="74" t="s">
        <v>260</v>
      </c>
      <c r="D170" s="74" t="s">
        <v>261</v>
      </c>
      <c r="E170" s="74"/>
      <c r="F170" s="75"/>
      <c r="G170" s="76"/>
      <c r="H170" s="520">
        <f>SUM(H171)</f>
        <v>0</v>
      </c>
    </row>
    <row r="171" spans="1:8" ht="13.5" customHeight="1">
      <c r="A171" s="77">
        <v>93</v>
      </c>
      <c r="B171" s="78" t="s">
        <v>86</v>
      </c>
      <c r="C171" s="78" t="s">
        <v>922</v>
      </c>
      <c r="D171" s="78" t="s">
        <v>923</v>
      </c>
      <c r="E171" s="78" t="s">
        <v>142</v>
      </c>
      <c r="F171" s="79">
        <v>35.673999999999999</v>
      </c>
      <c r="G171" s="80"/>
      <c r="H171" s="521">
        <f>G171*F171</f>
        <v>0</v>
      </c>
    </row>
    <row r="172" spans="1:8" ht="30.75" customHeight="1">
      <c r="A172" s="69"/>
      <c r="B172" s="70"/>
      <c r="C172" s="70" t="s">
        <v>45</v>
      </c>
      <c r="D172" s="70" t="s">
        <v>268</v>
      </c>
      <c r="E172" s="70"/>
      <c r="F172" s="71"/>
      <c r="G172" s="72"/>
      <c r="H172" s="519">
        <f>H173+H182+H190+H195+H198+H200+H206+H222+H224+H240+H244+H246</f>
        <v>0</v>
      </c>
    </row>
    <row r="173" spans="1:8" ht="28.5" customHeight="1">
      <c r="A173" s="73"/>
      <c r="B173" s="74"/>
      <c r="C173" s="74" t="s">
        <v>269</v>
      </c>
      <c r="D173" s="74" t="s">
        <v>270</v>
      </c>
      <c r="E173" s="74"/>
      <c r="F173" s="75"/>
      <c r="G173" s="76"/>
      <c r="H173" s="520">
        <f>SUM(H174:H179)</f>
        <v>0</v>
      </c>
    </row>
    <row r="174" spans="1:8" ht="24" customHeight="1">
      <c r="A174" s="77">
        <v>94</v>
      </c>
      <c r="B174" s="78" t="s">
        <v>86</v>
      </c>
      <c r="C174" s="78" t="s">
        <v>930</v>
      </c>
      <c r="D174" s="78" t="s">
        <v>931</v>
      </c>
      <c r="E174" s="78" t="s">
        <v>89</v>
      </c>
      <c r="F174" s="79">
        <v>32.4</v>
      </c>
      <c r="G174" s="80"/>
      <c r="H174" s="521">
        <f>G174*F174</f>
        <v>0</v>
      </c>
    </row>
    <row r="175" spans="1:8" ht="13.5" customHeight="1">
      <c r="A175" s="89">
        <v>95</v>
      </c>
      <c r="B175" s="90" t="s">
        <v>932</v>
      </c>
      <c r="C175" s="90" t="s">
        <v>2395</v>
      </c>
      <c r="D175" s="90" t="s">
        <v>2396</v>
      </c>
      <c r="E175" s="90" t="s">
        <v>89</v>
      </c>
      <c r="F175" s="91">
        <v>43.594000000000001</v>
      </c>
      <c r="G175" s="92"/>
      <c r="H175" s="524">
        <f>G175*F175</f>
        <v>0</v>
      </c>
    </row>
    <row r="176" spans="1:8" ht="13.5" customHeight="1">
      <c r="A176" s="81"/>
      <c r="B176" s="82"/>
      <c r="C176" s="82"/>
      <c r="D176" s="82" t="s">
        <v>2397</v>
      </c>
      <c r="E176" s="82"/>
      <c r="F176" s="83">
        <v>37.26</v>
      </c>
      <c r="G176" s="84"/>
      <c r="H176" s="522"/>
    </row>
    <row r="177" spans="1:8" ht="13.5" customHeight="1">
      <c r="A177" s="85"/>
      <c r="B177" s="86"/>
      <c r="C177" s="86"/>
      <c r="D177" s="86" t="s">
        <v>98</v>
      </c>
      <c r="E177" s="86"/>
      <c r="F177" s="87">
        <v>37.26</v>
      </c>
      <c r="G177" s="88"/>
      <c r="H177" s="523"/>
    </row>
    <row r="178" spans="1:8" ht="13.5" customHeight="1">
      <c r="A178" s="77">
        <v>96</v>
      </c>
      <c r="B178" s="78" t="s">
        <v>86</v>
      </c>
      <c r="C178" s="78" t="s">
        <v>941</v>
      </c>
      <c r="D178" s="78" t="s">
        <v>942</v>
      </c>
      <c r="E178" s="78" t="s">
        <v>89</v>
      </c>
      <c r="F178" s="79">
        <v>32.4</v>
      </c>
      <c r="G178" s="80"/>
      <c r="H178" s="521">
        <f>G178*F178</f>
        <v>0</v>
      </c>
    </row>
    <row r="179" spans="1:8" ht="13.5" customHeight="1">
      <c r="A179" s="89">
        <v>97</v>
      </c>
      <c r="B179" s="90" t="s">
        <v>616</v>
      </c>
      <c r="C179" s="90" t="s">
        <v>2398</v>
      </c>
      <c r="D179" s="90" t="s">
        <v>2399</v>
      </c>
      <c r="E179" s="90" t="s">
        <v>142</v>
      </c>
      <c r="F179" s="91">
        <v>1.2E-2</v>
      </c>
      <c r="G179" s="92"/>
      <c r="H179" s="524">
        <f>G179*F179</f>
        <v>0</v>
      </c>
    </row>
    <row r="180" spans="1:8" ht="13.5" customHeight="1">
      <c r="A180" s="81"/>
      <c r="B180" s="82"/>
      <c r="C180" s="82"/>
      <c r="D180" s="82" t="s">
        <v>2400</v>
      </c>
      <c r="E180" s="82"/>
      <c r="F180" s="83">
        <v>1.0999999999999999E-2</v>
      </c>
      <c r="G180" s="84"/>
      <c r="H180" s="522"/>
    </row>
    <row r="181" spans="1:8" ht="13.5" customHeight="1">
      <c r="A181" s="85"/>
      <c r="B181" s="86"/>
      <c r="C181" s="86"/>
      <c r="D181" s="86" t="s">
        <v>98</v>
      </c>
      <c r="E181" s="86"/>
      <c r="F181" s="87">
        <v>1.0999999999999999E-2</v>
      </c>
      <c r="G181" s="88"/>
      <c r="H181" s="523"/>
    </row>
    <row r="182" spans="1:8" ht="28.5" customHeight="1">
      <c r="A182" s="73"/>
      <c r="B182" s="74"/>
      <c r="C182" s="74" t="s">
        <v>954</v>
      </c>
      <c r="D182" s="74" t="s">
        <v>955</v>
      </c>
      <c r="E182" s="74"/>
      <c r="F182" s="75"/>
      <c r="G182" s="76"/>
      <c r="H182" s="520">
        <f>SUM(H183:H189)</f>
        <v>0</v>
      </c>
    </row>
    <row r="183" spans="1:8" ht="13.5" customHeight="1">
      <c r="A183" s="77">
        <v>98</v>
      </c>
      <c r="B183" s="78" t="s">
        <v>86</v>
      </c>
      <c r="C183" s="78" t="s">
        <v>2401</v>
      </c>
      <c r="D183" s="78" t="s">
        <v>2402</v>
      </c>
      <c r="E183" s="78" t="s">
        <v>156</v>
      </c>
      <c r="F183" s="79">
        <v>50</v>
      </c>
      <c r="G183" s="80"/>
      <c r="H183" s="521">
        <f t="shared" ref="H183:H189" si="18">G183*F183</f>
        <v>0</v>
      </c>
    </row>
    <row r="184" spans="1:8" ht="13.5" customHeight="1">
      <c r="A184" s="77">
        <v>99</v>
      </c>
      <c r="B184" s="78" t="s">
        <v>86</v>
      </c>
      <c r="C184" s="78" t="s">
        <v>2403</v>
      </c>
      <c r="D184" s="78" t="s">
        <v>2404</v>
      </c>
      <c r="E184" s="78" t="s">
        <v>156</v>
      </c>
      <c r="F184" s="79">
        <v>100</v>
      </c>
      <c r="G184" s="80"/>
      <c r="H184" s="521">
        <f t="shared" si="18"/>
        <v>0</v>
      </c>
    </row>
    <row r="185" spans="1:8" ht="13.5" customHeight="1">
      <c r="A185" s="77">
        <v>100</v>
      </c>
      <c r="B185" s="78" t="s">
        <v>86</v>
      </c>
      <c r="C185" s="78" t="s">
        <v>2405</v>
      </c>
      <c r="D185" s="78" t="s">
        <v>2406</v>
      </c>
      <c r="E185" s="78" t="s">
        <v>363</v>
      </c>
      <c r="F185" s="79">
        <v>1</v>
      </c>
      <c r="G185" s="80"/>
      <c r="H185" s="521">
        <f t="shared" si="18"/>
        <v>0</v>
      </c>
    </row>
    <row r="186" spans="1:8" ht="24" customHeight="1">
      <c r="A186" s="77">
        <v>101</v>
      </c>
      <c r="B186" s="78" t="s">
        <v>86</v>
      </c>
      <c r="C186" s="78" t="s">
        <v>2407</v>
      </c>
      <c r="D186" s="78" t="s">
        <v>2408</v>
      </c>
      <c r="E186" s="78" t="s">
        <v>161</v>
      </c>
      <c r="F186" s="79">
        <v>2</v>
      </c>
      <c r="G186" s="80"/>
      <c r="H186" s="521">
        <f t="shared" si="18"/>
        <v>0</v>
      </c>
    </row>
    <row r="187" spans="1:8" ht="13.5" customHeight="1">
      <c r="A187" s="77">
        <v>102</v>
      </c>
      <c r="B187" s="78" t="s">
        <v>86</v>
      </c>
      <c r="C187" s="78" t="s">
        <v>2409</v>
      </c>
      <c r="D187" s="78" t="s">
        <v>2410</v>
      </c>
      <c r="E187" s="78" t="s">
        <v>161</v>
      </c>
      <c r="F187" s="79">
        <v>1</v>
      </c>
      <c r="G187" s="80"/>
      <c r="H187" s="521">
        <f t="shared" si="18"/>
        <v>0</v>
      </c>
    </row>
    <row r="188" spans="1:8" ht="24" customHeight="1">
      <c r="A188" s="77">
        <v>103</v>
      </c>
      <c r="B188" s="78" t="s">
        <v>86</v>
      </c>
      <c r="C188" s="78" t="s">
        <v>2411</v>
      </c>
      <c r="D188" s="78" t="s">
        <v>2412</v>
      </c>
      <c r="E188" s="78" t="s">
        <v>89</v>
      </c>
      <c r="F188" s="79">
        <v>32.4</v>
      </c>
      <c r="G188" s="80"/>
      <c r="H188" s="521">
        <f t="shared" si="18"/>
        <v>0</v>
      </c>
    </row>
    <row r="189" spans="1:8" ht="24" customHeight="1">
      <c r="A189" s="77">
        <v>104</v>
      </c>
      <c r="B189" s="78" t="s">
        <v>86</v>
      </c>
      <c r="C189" s="78" t="s">
        <v>2413</v>
      </c>
      <c r="D189" s="78" t="s">
        <v>2414</v>
      </c>
      <c r="E189" s="78" t="s">
        <v>142</v>
      </c>
      <c r="F189" s="79">
        <v>1</v>
      </c>
      <c r="G189" s="80"/>
      <c r="H189" s="521">
        <f t="shared" si="18"/>
        <v>0</v>
      </c>
    </row>
    <row r="190" spans="1:8" ht="28.5" customHeight="1">
      <c r="A190" s="73"/>
      <c r="B190" s="74"/>
      <c r="C190" s="74" t="s">
        <v>2415</v>
      </c>
      <c r="D190" s="74" t="s">
        <v>2416</v>
      </c>
      <c r="E190" s="74"/>
      <c r="F190" s="75"/>
      <c r="G190" s="76"/>
      <c r="H190" s="520">
        <f>SUM(H191:H194)</f>
        <v>0</v>
      </c>
    </row>
    <row r="191" spans="1:8" ht="13.5" customHeight="1">
      <c r="A191" s="77">
        <v>105</v>
      </c>
      <c r="B191" s="78" t="s">
        <v>86</v>
      </c>
      <c r="C191" s="78" t="s">
        <v>2417</v>
      </c>
      <c r="D191" s="78" t="s">
        <v>2418</v>
      </c>
      <c r="E191" s="78" t="s">
        <v>363</v>
      </c>
      <c r="F191" s="79">
        <v>1</v>
      </c>
      <c r="G191" s="80"/>
      <c r="H191" s="521">
        <f t="shared" ref="H191:H194" si="19">G191*F191</f>
        <v>0</v>
      </c>
    </row>
    <row r="192" spans="1:8" ht="24" customHeight="1">
      <c r="A192" s="77">
        <v>106</v>
      </c>
      <c r="B192" s="78" t="s">
        <v>86</v>
      </c>
      <c r="C192" s="78" t="s">
        <v>2419</v>
      </c>
      <c r="D192" s="78" t="s">
        <v>2420</v>
      </c>
      <c r="E192" s="78" t="s">
        <v>156</v>
      </c>
      <c r="F192" s="79">
        <v>100</v>
      </c>
      <c r="G192" s="80"/>
      <c r="H192" s="521">
        <f t="shared" si="19"/>
        <v>0</v>
      </c>
    </row>
    <row r="193" spans="1:8" ht="13.5" customHeight="1">
      <c r="A193" s="77">
        <v>107</v>
      </c>
      <c r="B193" s="78" t="s">
        <v>86</v>
      </c>
      <c r="C193" s="78" t="s">
        <v>2421</v>
      </c>
      <c r="D193" s="78" t="s">
        <v>2422</v>
      </c>
      <c r="E193" s="78" t="s">
        <v>156</v>
      </c>
      <c r="F193" s="79">
        <v>100</v>
      </c>
      <c r="G193" s="80"/>
      <c r="H193" s="521">
        <f t="shared" si="19"/>
        <v>0</v>
      </c>
    </row>
    <row r="194" spans="1:8" ht="24" customHeight="1">
      <c r="A194" s="77">
        <v>108</v>
      </c>
      <c r="B194" s="78" t="s">
        <v>86</v>
      </c>
      <c r="C194" s="78" t="s">
        <v>2423</v>
      </c>
      <c r="D194" s="78" t="s">
        <v>2424</v>
      </c>
      <c r="E194" s="78" t="s">
        <v>142</v>
      </c>
      <c r="F194" s="79">
        <v>100</v>
      </c>
      <c r="G194" s="80"/>
      <c r="H194" s="521">
        <f t="shared" si="19"/>
        <v>0</v>
      </c>
    </row>
    <row r="195" spans="1:8" ht="28.5" customHeight="1">
      <c r="A195" s="73"/>
      <c r="B195" s="74"/>
      <c r="C195" s="74" t="s">
        <v>2425</v>
      </c>
      <c r="D195" s="74" t="s">
        <v>2426</v>
      </c>
      <c r="E195" s="74"/>
      <c r="F195" s="75"/>
      <c r="G195" s="76"/>
      <c r="H195" s="520">
        <f>SUM(H196:H197)</f>
        <v>0</v>
      </c>
    </row>
    <row r="196" spans="1:8" ht="24" customHeight="1">
      <c r="A196" s="77">
        <v>109</v>
      </c>
      <c r="B196" s="78" t="s">
        <v>86</v>
      </c>
      <c r="C196" s="78" t="s">
        <v>2427</v>
      </c>
      <c r="D196" s="78" t="s">
        <v>2428</v>
      </c>
      <c r="E196" s="78" t="s">
        <v>1078</v>
      </c>
      <c r="F196" s="79">
        <v>1</v>
      </c>
      <c r="G196" s="80"/>
      <c r="H196" s="521">
        <f t="shared" ref="H196:H197" si="20">G196*F196</f>
        <v>0</v>
      </c>
    </row>
    <row r="197" spans="1:8" ht="24" customHeight="1">
      <c r="A197" s="77">
        <v>110</v>
      </c>
      <c r="B197" s="78" t="s">
        <v>86</v>
      </c>
      <c r="C197" s="78" t="s">
        <v>2429</v>
      </c>
      <c r="D197" s="78" t="s">
        <v>2430</v>
      </c>
      <c r="E197" s="78" t="s">
        <v>161</v>
      </c>
      <c r="F197" s="79">
        <v>1</v>
      </c>
      <c r="G197" s="80"/>
      <c r="H197" s="521">
        <f t="shared" si="20"/>
        <v>0</v>
      </c>
    </row>
    <row r="198" spans="1:8" ht="28.5" customHeight="1">
      <c r="A198" s="73"/>
      <c r="B198" s="74"/>
      <c r="C198" s="74" t="s">
        <v>2431</v>
      </c>
      <c r="D198" s="74" t="s">
        <v>2432</v>
      </c>
      <c r="E198" s="74"/>
      <c r="F198" s="75"/>
      <c r="G198" s="76"/>
      <c r="H198" s="520">
        <f>SUM(H199)</f>
        <v>0</v>
      </c>
    </row>
    <row r="199" spans="1:8" ht="13.5" customHeight="1">
      <c r="A199" s="77">
        <v>111</v>
      </c>
      <c r="B199" s="78" t="s">
        <v>86</v>
      </c>
      <c r="C199" s="78" t="s">
        <v>2433</v>
      </c>
      <c r="D199" s="78" t="s">
        <v>2434</v>
      </c>
      <c r="E199" s="78" t="s">
        <v>142</v>
      </c>
      <c r="F199" s="79">
        <v>1</v>
      </c>
      <c r="G199" s="80"/>
      <c r="H199" s="521">
        <f>G199*F199</f>
        <v>0</v>
      </c>
    </row>
    <row r="200" spans="1:8" ht="28.5" customHeight="1">
      <c r="A200" s="73"/>
      <c r="B200" s="74"/>
      <c r="C200" s="74" t="s">
        <v>962</v>
      </c>
      <c r="D200" s="74" t="s">
        <v>963</v>
      </c>
      <c r="E200" s="74"/>
      <c r="F200" s="75"/>
      <c r="G200" s="76"/>
      <c r="H200" s="520">
        <f>SUM(H201)</f>
        <v>0</v>
      </c>
    </row>
    <row r="201" spans="1:8" ht="24" customHeight="1">
      <c r="A201" s="77">
        <v>112</v>
      </c>
      <c r="B201" s="78" t="s">
        <v>86</v>
      </c>
      <c r="C201" s="78" t="s">
        <v>2435</v>
      </c>
      <c r="D201" s="78" t="s">
        <v>2436</v>
      </c>
      <c r="E201" s="78" t="s">
        <v>89</v>
      </c>
      <c r="F201" s="79">
        <v>230</v>
      </c>
      <c r="G201" s="80"/>
      <c r="H201" s="521">
        <f>G201*F201</f>
        <v>0</v>
      </c>
    </row>
    <row r="202" spans="1:8" ht="13.5" customHeight="1">
      <c r="A202" s="81"/>
      <c r="B202" s="82"/>
      <c r="C202" s="82"/>
      <c r="D202" s="82" t="s">
        <v>2437</v>
      </c>
      <c r="E202" s="82"/>
      <c r="F202" s="83">
        <v>130</v>
      </c>
      <c r="G202" s="84"/>
      <c r="H202" s="522"/>
    </row>
    <row r="203" spans="1:8" ht="13.5" customHeight="1">
      <c r="A203" s="81"/>
      <c r="B203" s="82"/>
      <c r="C203" s="82"/>
      <c r="D203" s="82" t="s">
        <v>2438</v>
      </c>
      <c r="E203" s="82"/>
      <c r="F203" s="83">
        <v>40</v>
      </c>
      <c r="G203" s="84"/>
      <c r="H203" s="522"/>
    </row>
    <row r="204" spans="1:8" ht="13.5" customHeight="1">
      <c r="A204" s="81"/>
      <c r="B204" s="82"/>
      <c r="C204" s="82"/>
      <c r="D204" s="82" t="s">
        <v>2439</v>
      </c>
      <c r="E204" s="82"/>
      <c r="F204" s="83">
        <v>60</v>
      </c>
      <c r="G204" s="84"/>
      <c r="H204" s="522"/>
    </row>
    <row r="205" spans="1:8" ht="13.5" customHeight="1">
      <c r="A205" s="85"/>
      <c r="B205" s="86"/>
      <c r="C205" s="86"/>
      <c r="D205" s="86" t="s">
        <v>98</v>
      </c>
      <c r="E205" s="86"/>
      <c r="F205" s="87">
        <v>230</v>
      </c>
      <c r="G205" s="88"/>
      <c r="H205" s="523"/>
    </row>
    <row r="206" spans="1:8" ht="28.5" customHeight="1">
      <c r="A206" s="73"/>
      <c r="B206" s="74"/>
      <c r="C206" s="74" t="s">
        <v>991</v>
      </c>
      <c r="D206" s="74" t="s">
        <v>992</v>
      </c>
      <c r="E206" s="74"/>
      <c r="F206" s="75"/>
      <c r="G206" s="76"/>
      <c r="H206" s="520">
        <f>SUM(H207:H221)</f>
        <v>0</v>
      </c>
    </row>
    <row r="207" spans="1:8" ht="24" customHeight="1">
      <c r="A207" s="77">
        <v>113</v>
      </c>
      <c r="B207" s="78" t="s">
        <v>86</v>
      </c>
      <c r="C207" s="78" t="s">
        <v>2440</v>
      </c>
      <c r="D207" s="78" t="s">
        <v>2441</v>
      </c>
      <c r="E207" s="78" t="s">
        <v>89</v>
      </c>
      <c r="F207" s="79">
        <v>32.4</v>
      </c>
      <c r="G207" s="80"/>
      <c r="H207" s="521">
        <f t="shared" ref="H207:H212" si="21">G207*F207</f>
        <v>0</v>
      </c>
    </row>
    <row r="208" spans="1:8" ht="13.5" customHeight="1">
      <c r="A208" s="89">
        <v>114</v>
      </c>
      <c r="B208" s="90" t="s">
        <v>2442</v>
      </c>
      <c r="C208" s="90" t="s">
        <v>2443</v>
      </c>
      <c r="D208" s="90" t="s">
        <v>2444</v>
      </c>
      <c r="E208" s="90" t="s">
        <v>156</v>
      </c>
      <c r="F208" s="91">
        <v>32.4</v>
      </c>
      <c r="G208" s="92"/>
      <c r="H208" s="524">
        <f t="shared" si="21"/>
        <v>0</v>
      </c>
    </row>
    <row r="209" spans="1:8" ht="24" customHeight="1">
      <c r="A209" s="77">
        <v>115</v>
      </c>
      <c r="B209" s="78" t="s">
        <v>86</v>
      </c>
      <c r="C209" s="78" t="s">
        <v>2445</v>
      </c>
      <c r="D209" s="78" t="s">
        <v>2446</v>
      </c>
      <c r="E209" s="78" t="s">
        <v>156</v>
      </c>
      <c r="F209" s="79">
        <v>1.2</v>
      </c>
      <c r="G209" s="80"/>
      <c r="H209" s="521">
        <f t="shared" si="21"/>
        <v>0</v>
      </c>
    </row>
    <row r="210" spans="1:8" ht="13.5" customHeight="1">
      <c r="A210" s="89">
        <v>116</v>
      </c>
      <c r="B210" s="90" t="s">
        <v>2447</v>
      </c>
      <c r="C210" s="90" t="s">
        <v>2448</v>
      </c>
      <c r="D210" s="90" t="s">
        <v>2449</v>
      </c>
      <c r="E210" s="90" t="s">
        <v>363</v>
      </c>
      <c r="F210" s="91">
        <v>1.2</v>
      </c>
      <c r="G210" s="92"/>
      <c r="H210" s="524">
        <f t="shared" si="21"/>
        <v>0</v>
      </c>
    </row>
    <row r="211" spans="1:8" ht="24" customHeight="1">
      <c r="A211" s="77">
        <v>117</v>
      </c>
      <c r="B211" s="78" t="s">
        <v>86</v>
      </c>
      <c r="C211" s="78" t="s">
        <v>2450</v>
      </c>
      <c r="D211" s="78" t="s">
        <v>2451</v>
      </c>
      <c r="E211" s="78" t="s">
        <v>89</v>
      </c>
      <c r="F211" s="79">
        <v>32.4</v>
      </c>
      <c r="G211" s="80"/>
      <c r="H211" s="521">
        <f t="shared" si="21"/>
        <v>0</v>
      </c>
    </row>
    <row r="212" spans="1:8" ht="24" customHeight="1">
      <c r="A212" s="89">
        <v>118</v>
      </c>
      <c r="B212" s="90" t="s">
        <v>2447</v>
      </c>
      <c r="C212" s="90" t="s">
        <v>2452</v>
      </c>
      <c r="D212" s="90" t="s">
        <v>2453</v>
      </c>
      <c r="E212" s="90" t="s">
        <v>89</v>
      </c>
      <c r="F212" s="91">
        <v>33.048000000000002</v>
      </c>
      <c r="G212" s="92"/>
      <c r="H212" s="524">
        <f t="shared" si="21"/>
        <v>0</v>
      </c>
    </row>
    <row r="213" spans="1:8" ht="13.5" customHeight="1">
      <c r="A213" s="85"/>
      <c r="B213" s="86"/>
      <c r="C213" s="86"/>
      <c r="D213" s="86" t="s">
        <v>2454</v>
      </c>
      <c r="E213" s="86"/>
      <c r="F213" s="87">
        <v>33.048000000000002</v>
      </c>
      <c r="G213" s="88"/>
      <c r="H213" s="523"/>
    </row>
    <row r="214" spans="1:8" ht="24" customHeight="1">
      <c r="A214" s="77">
        <v>119</v>
      </c>
      <c r="B214" s="78" t="s">
        <v>86</v>
      </c>
      <c r="C214" s="78" t="s">
        <v>2455</v>
      </c>
      <c r="D214" s="78" t="s">
        <v>2456</v>
      </c>
      <c r="E214" s="78" t="s">
        <v>156</v>
      </c>
      <c r="F214" s="79">
        <v>22.4</v>
      </c>
      <c r="G214" s="80"/>
      <c r="H214" s="521">
        <f>G214*F214</f>
        <v>0</v>
      </c>
    </row>
    <row r="215" spans="1:8" ht="13.5" customHeight="1">
      <c r="A215" s="81"/>
      <c r="B215" s="82"/>
      <c r="C215" s="82"/>
      <c r="D215" s="82" t="s">
        <v>2298</v>
      </c>
      <c r="E215" s="82"/>
      <c r="F215" s="83">
        <v>22.4</v>
      </c>
      <c r="G215" s="84"/>
      <c r="H215" s="522"/>
    </row>
    <row r="216" spans="1:8" ht="13.5" customHeight="1">
      <c r="A216" s="85"/>
      <c r="B216" s="86"/>
      <c r="C216" s="86"/>
      <c r="D216" s="86" t="s">
        <v>98</v>
      </c>
      <c r="E216" s="86"/>
      <c r="F216" s="87">
        <v>22.4</v>
      </c>
      <c r="G216" s="88"/>
      <c r="H216" s="523"/>
    </row>
    <row r="217" spans="1:8" ht="24" customHeight="1">
      <c r="A217" s="77">
        <v>120</v>
      </c>
      <c r="B217" s="78" t="s">
        <v>86</v>
      </c>
      <c r="C217" s="78" t="s">
        <v>2457</v>
      </c>
      <c r="D217" s="78" t="s">
        <v>2458</v>
      </c>
      <c r="E217" s="78" t="s">
        <v>161</v>
      </c>
      <c r="F217" s="79">
        <v>20</v>
      </c>
      <c r="G217" s="80"/>
      <c r="H217" s="521">
        <f t="shared" ref="H217:H221" si="22">G217*F217</f>
        <v>0</v>
      </c>
    </row>
    <row r="218" spans="1:8" ht="24" customHeight="1">
      <c r="A218" s="77">
        <v>121</v>
      </c>
      <c r="B218" s="78" t="s">
        <v>86</v>
      </c>
      <c r="C218" s="78" t="s">
        <v>2459</v>
      </c>
      <c r="D218" s="78" t="s">
        <v>2460</v>
      </c>
      <c r="E218" s="78" t="s">
        <v>142</v>
      </c>
      <c r="F218" s="79">
        <v>9.0109999999999992</v>
      </c>
      <c r="G218" s="80"/>
      <c r="H218" s="521">
        <f t="shared" si="22"/>
        <v>0</v>
      </c>
    </row>
    <row r="219" spans="1:8" ht="24" customHeight="1">
      <c r="A219" s="77">
        <v>122</v>
      </c>
      <c r="B219" s="78" t="s">
        <v>86</v>
      </c>
      <c r="C219" s="78" t="s">
        <v>2461</v>
      </c>
      <c r="D219" s="78" t="s">
        <v>2462</v>
      </c>
      <c r="E219" s="78" t="s">
        <v>67</v>
      </c>
      <c r="F219" s="79">
        <v>1412.998</v>
      </c>
      <c r="G219" s="80"/>
      <c r="H219" s="521">
        <f t="shared" si="22"/>
        <v>0</v>
      </c>
    </row>
    <row r="220" spans="1:8" ht="24" customHeight="1">
      <c r="A220" s="77">
        <v>123</v>
      </c>
      <c r="B220" s="78" t="s">
        <v>86</v>
      </c>
      <c r="C220" s="78" t="s">
        <v>995</v>
      </c>
      <c r="D220" s="78" t="s">
        <v>996</v>
      </c>
      <c r="E220" s="78" t="s">
        <v>142</v>
      </c>
      <c r="F220" s="79">
        <v>9.0109999999999992</v>
      </c>
      <c r="G220" s="80"/>
      <c r="H220" s="521">
        <f t="shared" si="22"/>
        <v>0</v>
      </c>
    </row>
    <row r="221" spans="1:8" ht="24" customHeight="1">
      <c r="A221" s="77">
        <v>124</v>
      </c>
      <c r="B221" s="78" t="s">
        <v>86</v>
      </c>
      <c r="C221" s="78" t="s">
        <v>2463</v>
      </c>
      <c r="D221" s="78" t="s">
        <v>2464</v>
      </c>
      <c r="E221" s="78" t="s">
        <v>142</v>
      </c>
      <c r="F221" s="79">
        <v>9.0109999999999992</v>
      </c>
      <c r="G221" s="80"/>
      <c r="H221" s="521">
        <f t="shared" si="22"/>
        <v>0</v>
      </c>
    </row>
    <row r="222" spans="1:8" ht="28.5" customHeight="1">
      <c r="A222" s="73"/>
      <c r="B222" s="74"/>
      <c r="C222" s="74" t="s">
        <v>2465</v>
      </c>
      <c r="D222" s="74" t="s">
        <v>2466</v>
      </c>
      <c r="E222" s="74"/>
      <c r="F222" s="75"/>
      <c r="G222" s="76"/>
      <c r="H222" s="520">
        <f>SUM(H223)</f>
        <v>0</v>
      </c>
    </row>
    <row r="223" spans="1:8" ht="24" customHeight="1">
      <c r="A223" s="77">
        <v>125</v>
      </c>
      <c r="B223" s="78" t="s">
        <v>86</v>
      </c>
      <c r="C223" s="78" t="s">
        <v>2467</v>
      </c>
      <c r="D223" s="78" t="s">
        <v>2468</v>
      </c>
      <c r="E223" s="78" t="s">
        <v>161</v>
      </c>
      <c r="F223" s="79">
        <v>3</v>
      </c>
      <c r="G223" s="80"/>
      <c r="H223" s="521">
        <f>G223*F223</f>
        <v>0</v>
      </c>
    </row>
    <row r="224" spans="1:8" ht="28.5" customHeight="1">
      <c r="A224" s="73"/>
      <c r="B224" s="74"/>
      <c r="C224" s="74" t="s">
        <v>292</v>
      </c>
      <c r="D224" s="74" t="s">
        <v>293</v>
      </c>
      <c r="E224" s="74"/>
      <c r="F224" s="75"/>
      <c r="G224" s="76"/>
      <c r="H224" s="520">
        <f>SUM(H225:H239)</f>
        <v>0</v>
      </c>
    </row>
    <row r="225" spans="1:8" ht="24" customHeight="1">
      <c r="A225" s="77">
        <v>126</v>
      </c>
      <c r="B225" s="78" t="s">
        <v>86</v>
      </c>
      <c r="C225" s="78" t="s">
        <v>2469</v>
      </c>
      <c r="D225" s="78" t="s">
        <v>2470</v>
      </c>
      <c r="E225" s="78" t="s">
        <v>156</v>
      </c>
      <c r="F225" s="79">
        <v>0.9</v>
      </c>
      <c r="G225" s="80"/>
      <c r="H225" s="521">
        <f>G225*F225</f>
        <v>0</v>
      </c>
    </row>
    <row r="226" spans="1:8" ht="13.5" customHeight="1">
      <c r="A226" s="81"/>
      <c r="B226" s="82"/>
      <c r="C226" s="82"/>
      <c r="D226" s="82" t="s">
        <v>2471</v>
      </c>
      <c r="E226" s="82"/>
      <c r="F226" s="83">
        <v>0.9</v>
      </c>
      <c r="G226" s="84"/>
      <c r="H226" s="522"/>
    </row>
    <row r="227" spans="1:8" ht="13.5" customHeight="1">
      <c r="A227" s="85"/>
      <c r="B227" s="86"/>
      <c r="C227" s="86"/>
      <c r="D227" s="86" t="s">
        <v>98</v>
      </c>
      <c r="E227" s="86"/>
      <c r="F227" s="87">
        <v>0.9</v>
      </c>
      <c r="G227" s="88"/>
      <c r="H227" s="523"/>
    </row>
    <row r="228" spans="1:8" ht="24" customHeight="1">
      <c r="A228" s="89">
        <v>127</v>
      </c>
      <c r="B228" s="90" t="s">
        <v>297</v>
      </c>
      <c r="C228" s="90" t="s">
        <v>2472</v>
      </c>
      <c r="D228" s="90" t="s">
        <v>2473</v>
      </c>
      <c r="E228" s="90" t="s">
        <v>156</v>
      </c>
      <c r="F228" s="91">
        <v>0.9</v>
      </c>
      <c r="G228" s="92"/>
      <c r="H228" s="524">
        <f>G228*F228</f>
        <v>0</v>
      </c>
    </row>
    <row r="229" spans="1:8" ht="13.5" customHeight="1">
      <c r="A229" s="77">
        <v>128</v>
      </c>
      <c r="B229" s="78" t="s">
        <v>86</v>
      </c>
      <c r="C229" s="78" t="s">
        <v>2474</v>
      </c>
      <c r="D229" s="78" t="s">
        <v>2475</v>
      </c>
      <c r="E229" s="78" t="s">
        <v>156</v>
      </c>
      <c r="F229" s="79">
        <v>3.8</v>
      </c>
      <c r="G229" s="80"/>
      <c r="H229" s="521">
        <f t="shared" ref="H229:H236" si="23">G229*F229</f>
        <v>0</v>
      </c>
    </row>
    <row r="230" spans="1:8" ht="13.5" customHeight="1">
      <c r="A230" s="77">
        <v>129</v>
      </c>
      <c r="B230" s="78" t="s">
        <v>86</v>
      </c>
      <c r="C230" s="78" t="s">
        <v>2476</v>
      </c>
      <c r="D230" s="78" t="s">
        <v>2477</v>
      </c>
      <c r="E230" s="78" t="s">
        <v>161</v>
      </c>
      <c r="F230" s="79">
        <v>1</v>
      </c>
      <c r="G230" s="80"/>
      <c r="H230" s="521">
        <f t="shared" si="23"/>
        <v>0</v>
      </c>
    </row>
    <row r="231" spans="1:8" ht="24" customHeight="1">
      <c r="A231" s="89">
        <v>130</v>
      </c>
      <c r="B231" s="90" t="s">
        <v>861</v>
      </c>
      <c r="C231" s="90" t="s">
        <v>2478</v>
      </c>
      <c r="D231" s="90" t="s">
        <v>2479</v>
      </c>
      <c r="E231" s="90" t="s">
        <v>161</v>
      </c>
      <c r="F231" s="91">
        <v>1</v>
      </c>
      <c r="G231" s="92"/>
      <c r="H231" s="524">
        <f t="shared" si="23"/>
        <v>0</v>
      </c>
    </row>
    <row r="232" spans="1:8" ht="13.5" customHeight="1">
      <c r="A232" s="77">
        <v>131</v>
      </c>
      <c r="B232" s="78" t="s">
        <v>86</v>
      </c>
      <c r="C232" s="78" t="s">
        <v>2480</v>
      </c>
      <c r="D232" s="78" t="s">
        <v>2481</v>
      </c>
      <c r="E232" s="78" t="s">
        <v>156</v>
      </c>
      <c r="F232" s="79">
        <v>4</v>
      </c>
      <c r="G232" s="80"/>
      <c r="H232" s="521">
        <f t="shared" si="23"/>
        <v>0</v>
      </c>
    </row>
    <row r="233" spans="1:8" ht="13.5" customHeight="1">
      <c r="A233" s="89">
        <v>132</v>
      </c>
      <c r="B233" s="90" t="s">
        <v>2482</v>
      </c>
      <c r="C233" s="90" t="s">
        <v>2483</v>
      </c>
      <c r="D233" s="90" t="s">
        <v>2484</v>
      </c>
      <c r="E233" s="90" t="s">
        <v>142</v>
      </c>
      <c r="F233" s="91">
        <v>1.54</v>
      </c>
      <c r="G233" s="92"/>
      <c r="H233" s="524">
        <f t="shared" si="23"/>
        <v>0</v>
      </c>
    </row>
    <row r="234" spans="1:8" ht="24" customHeight="1">
      <c r="A234" s="77">
        <v>133</v>
      </c>
      <c r="B234" s="78" t="s">
        <v>86</v>
      </c>
      <c r="C234" s="78" t="s">
        <v>2485</v>
      </c>
      <c r="D234" s="78" t="s">
        <v>2486</v>
      </c>
      <c r="E234" s="78" t="s">
        <v>309</v>
      </c>
      <c r="F234" s="79">
        <v>400</v>
      </c>
      <c r="G234" s="80"/>
      <c r="H234" s="521">
        <f t="shared" si="23"/>
        <v>0</v>
      </c>
    </row>
    <row r="235" spans="1:8" ht="24" customHeight="1">
      <c r="A235" s="89">
        <v>134</v>
      </c>
      <c r="B235" s="90" t="s">
        <v>297</v>
      </c>
      <c r="C235" s="90" t="s">
        <v>2487</v>
      </c>
      <c r="D235" s="90" t="s">
        <v>2488</v>
      </c>
      <c r="E235" s="90" t="s">
        <v>156</v>
      </c>
      <c r="F235" s="91">
        <v>12</v>
      </c>
      <c r="G235" s="92"/>
      <c r="H235" s="524">
        <f t="shared" si="23"/>
        <v>0</v>
      </c>
    </row>
    <row r="236" spans="1:8" ht="24" customHeight="1">
      <c r="A236" s="77">
        <v>135</v>
      </c>
      <c r="B236" s="78" t="s">
        <v>86</v>
      </c>
      <c r="C236" s="78" t="s">
        <v>2489</v>
      </c>
      <c r="D236" s="78" t="s">
        <v>2490</v>
      </c>
      <c r="E236" s="78" t="s">
        <v>309</v>
      </c>
      <c r="F236" s="79">
        <v>2230</v>
      </c>
      <c r="G236" s="80"/>
      <c r="H236" s="521">
        <f t="shared" si="23"/>
        <v>0</v>
      </c>
    </row>
    <row r="237" spans="1:8" ht="24" customHeight="1">
      <c r="A237" s="81"/>
      <c r="B237" s="82"/>
      <c r="C237" s="82"/>
      <c r="D237" s="82" t="s">
        <v>2491</v>
      </c>
      <c r="E237" s="82"/>
      <c r="F237" s="83">
        <v>2230</v>
      </c>
      <c r="G237" s="84"/>
      <c r="H237" s="522"/>
    </row>
    <row r="238" spans="1:8" ht="13.5" customHeight="1">
      <c r="A238" s="85"/>
      <c r="B238" s="86"/>
      <c r="C238" s="86"/>
      <c r="D238" s="86" t="s">
        <v>98</v>
      </c>
      <c r="E238" s="86"/>
      <c r="F238" s="87">
        <v>2230</v>
      </c>
      <c r="G238" s="88"/>
      <c r="H238" s="523"/>
    </row>
    <row r="239" spans="1:8" ht="13.5" customHeight="1">
      <c r="A239" s="89">
        <v>136</v>
      </c>
      <c r="B239" s="90" t="s">
        <v>861</v>
      </c>
      <c r="C239" s="90" t="s">
        <v>2492</v>
      </c>
      <c r="D239" s="90" t="s">
        <v>2493</v>
      </c>
      <c r="E239" s="90" t="s">
        <v>161</v>
      </c>
      <c r="F239" s="91">
        <v>23.722999999999999</v>
      </c>
      <c r="G239" s="92"/>
      <c r="H239" s="524">
        <f>G239*F239</f>
        <v>0</v>
      </c>
    </row>
    <row r="240" spans="1:8" ht="28.5" customHeight="1">
      <c r="A240" s="73"/>
      <c r="B240" s="74"/>
      <c r="C240" s="74" t="s">
        <v>2494</v>
      </c>
      <c r="D240" s="74" t="s">
        <v>2495</v>
      </c>
      <c r="E240" s="74"/>
      <c r="F240" s="75"/>
      <c r="G240" s="76"/>
      <c r="H240" s="520">
        <f>SUM(H241)</f>
        <v>0</v>
      </c>
    </row>
    <row r="241" spans="1:8" ht="24" customHeight="1">
      <c r="A241" s="77">
        <v>137</v>
      </c>
      <c r="B241" s="78" t="s">
        <v>86</v>
      </c>
      <c r="C241" s="78" t="s">
        <v>2496</v>
      </c>
      <c r="D241" s="78" t="s">
        <v>2497</v>
      </c>
      <c r="E241" s="78" t="s">
        <v>89</v>
      </c>
      <c r="F241" s="79">
        <v>21</v>
      </c>
      <c r="G241" s="80"/>
      <c r="H241" s="521">
        <f>G241*F241</f>
        <v>0</v>
      </c>
    </row>
    <row r="242" spans="1:8" ht="13.5" customHeight="1">
      <c r="A242" s="81"/>
      <c r="B242" s="82"/>
      <c r="C242" s="82"/>
      <c r="D242" s="82" t="s">
        <v>2498</v>
      </c>
      <c r="E242" s="82"/>
      <c r="F242" s="83">
        <v>21</v>
      </c>
      <c r="G242" s="84"/>
      <c r="H242" s="522"/>
    </row>
    <row r="243" spans="1:8" ht="13.5" customHeight="1">
      <c r="A243" s="85"/>
      <c r="B243" s="86"/>
      <c r="C243" s="86"/>
      <c r="D243" s="86" t="s">
        <v>98</v>
      </c>
      <c r="E243" s="86"/>
      <c r="F243" s="87">
        <v>21</v>
      </c>
      <c r="G243" s="88"/>
      <c r="H243" s="523"/>
    </row>
    <row r="244" spans="1:8" ht="28.5" customHeight="1">
      <c r="A244" s="73"/>
      <c r="B244" s="74"/>
      <c r="C244" s="74" t="s">
        <v>1855</v>
      </c>
      <c r="D244" s="74" t="s">
        <v>1856</v>
      </c>
      <c r="E244" s="74"/>
      <c r="F244" s="75"/>
      <c r="G244" s="76"/>
      <c r="H244" s="520">
        <f>SUM(H245)</f>
        <v>0</v>
      </c>
    </row>
    <row r="245" spans="1:8" ht="13.5" customHeight="1">
      <c r="A245" s="77">
        <v>138</v>
      </c>
      <c r="B245" s="78" t="s">
        <v>86</v>
      </c>
      <c r="C245" s="78" t="s">
        <v>2499</v>
      </c>
      <c r="D245" s="78" t="s">
        <v>2500</v>
      </c>
      <c r="E245" s="78" t="s">
        <v>363</v>
      </c>
      <c r="F245" s="79">
        <v>1</v>
      </c>
      <c r="G245" s="80"/>
      <c r="H245" s="521">
        <f>G245*F245</f>
        <v>0</v>
      </c>
    </row>
    <row r="246" spans="1:8" ht="28.5" customHeight="1">
      <c r="A246" s="73"/>
      <c r="B246" s="74"/>
      <c r="C246" s="74" t="s">
        <v>2501</v>
      </c>
      <c r="D246" s="74" t="s">
        <v>2502</v>
      </c>
      <c r="E246" s="74"/>
      <c r="F246" s="75"/>
      <c r="G246" s="76"/>
      <c r="H246" s="520">
        <f>SUM(H247:H257)</f>
        <v>0</v>
      </c>
    </row>
    <row r="247" spans="1:8" ht="24" customHeight="1">
      <c r="A247" s="77">
        <v>139</v>
      </c>
      <c r="B247" s="78" t="s">
        <v>86</v>
      </c>
      <c r="C247" s="78" t="s">
        <v>2503</v>
      </c>
      <c r="D247" s="78" t="s">
        <v>2504</v>
      </c>
      <c r="E247" s="78" t="s">
        <v>89</v>
      </c>
      <c r="F247" s="79">
        <v>800</v>
      </c>
      <c r="G247" s="80"/>
      <c r="H247" s="521">
        <f>G247*F247</f>
        <v>0</v>
      </c>
    </row>
    <row r="248" spans="1:8" ht="24" customHeight="1">
      <c r="A248" s="81"/>
      <c r="B248" s="82"/>
      <c r="C248" s="82"/>
      <c r="D248" s="82" t="s">
        <v>2505</v>
      </c>
      <c r="E248" s="82"/>
      <c r="F248" s="83">
        <v>800</v>
      </c>
      <c r="G248" s="84"/>
      <c r="H248" s="522"/>
    </row>
    <row r="249" spans="1:8" ht="13.5" customHeight="1">
      <c r="A249" s="85"/>
      <c r="B249" s="86"/>
      <c r="C249" s="86"/>
      <c r="D249" s="86" t="s">
        <v>98</v>
      </c>
      <c r="E249" s="86"/>
      <c r="F249" s="87">
        <v>800</v>
      </c>
      <c r="G249" s="88"/>
      <c r="H249" s="523"/>
    </row>
    <row r="250" spans="1:8" ht="13.5" customHeight="1">
      <c r="A250" s="77">
        <v>140</v>
      </c>
      <c r="B250" s="78" t="s">
        <v>86</v>
      </c>
      <c r="C250" s="78" t="s">
        <v>2506</v>
      </c>
      <c r="D250" s="78" t="s">
        <v>2507</v>
      </c>
      <c r="E250" s="78" t="s">
        <v>89</v>
      </c>
      <c r="F250" s="79">
        <v>800</v>
      </c>
      <c r="G250" s="80"/>
      <c r="H250" s="521">
        <f t="shared" ref="H250:H252" si="24">G250*F250</f>
        <v>0</v>
      </c>
    </row>
    <row r="251" spans="1:8" ht="24" customHeight="1">
      <c r="A251" s="77">
        <v>141</v>
      </c>
      <c r="B251" s="78" t="s">
        <v>86</v>
      </c>
      <c r="C251" s="78" t="s">
        <v>2508</v>
      </c>
      <c r="D251" s="78" t="s">
        <v>2509</v>
      </c>
      <c r="E251" s="78" t="s">
        <v>161</v>
      </c>
      <c r="F251" s="79">
        <v>800</v>
      </c>
      <c r="G251" s="80"/>
      <c r="H251" s="521">
        <f t="shared" si="24"/>
        <v>0</v>
      </c>
    </row>
    <row r="252" spans="1:8" ht="24" customHeight="1">
      <c r="A252" s="77">
        <v>142</v>
      </c>
      <c r="B252" s="78" t="s">
        <v>86</v>
      </c>
      <c r="C252" s="78" t="s">
        <v>2510</v>
      </c>
      <c r="D252" s="78" t="s">
        <v>2511</v>
      </c>
      <c r="E252" s="78" t="s">
        <v>89</v>
      </c>
      <c r="F252" s="79">
        <v>100</v>
      </c>
      <c r="G252" s="80"/>
      <c r="H252" s="521">
        <f t="shared" si="24"/>
        <v>0</v>
      </c>
    </row>
    <row r="253" spans="1:8" ht="24" customHeight="1">
      <c r="A253" s="89">
        <v>143</v>
      </c>
      <c r="B253" s="90" t="s">
        <v>2512</v>
      </c>
      <c r="C253" s="90" t="s">
        <v>2513</v>
      </c>
      <c r="D253" s="90" t="s">
        <v>2514</v>
      </c>
      <c r="E253" s="90" t="s">
        <v>89</v>
      </c>
      <c r="F253" s="91">
        <v>110.25</v>
      </c>
      <c r="G253" s="92"/>
      <c r="H253" s="524">
        <f>G253*F253</f>
        <v>0</v>
      </c>
    </row>
    <row r="254" spans="1:8" ht="13.5" customHeight="1">
      <c r="A254" s="81"/>
      <c r="B254" s="82"/>
      <c r="C254" s="82"/>
      <c r="D254" s="82" t="s">
        <v>2515</v>
      </c>
      <c r="E254" s="82"/>
      <c r="F254" s="83">
        <v>105</v>
      </c>
      <c r="G254" s="84"/>
      <c r="H254" s="522"/>
    </row>
    <row r="255" spans="1:8" ht="13.5" customHeight="1">
      <c r="A255" s="85"/>
      <c r="B255" s="86"/>
      <c r="C255" s="86"/>
      <c r="D255" s="86" t="s">
        <v>98</v>
      </c>
      <c r="E255" s="86"/>
      <c r="F255" s="87">
        <v>105</v>
      </c>
      <c r="G255" s="88"/>
      <c r="H255" s="523"/>
    </row>
    <row r="256" spans="1:8" ht="24" customHeight="1">
      <c r="A256" s="77">
        <v>144</v>
      </c>
      <c r="B256" s="78" t="s">
        <v>86</v>
      </c>
      <c r="C256" s="78" t="s">
        <v>2516</v>
      </c>
      <c r="D256" s="78" t="s">
        <v>2517</v>
      </c>
      <c r="E256" s="78" t="s">
        <v>89</v>
      </c>
      <c r="F256" s="79">
        <v>800</v>
      </c>
      <c r="G256" s="80"/>
      <c r="H256" s="521">
        <f t="shared" ref="H256:H257" si="25">G256*F256</f>
        <v>0</v>
      </c>
    </row>
    <row r="257" spans="1:8" ht="24" customHeight="1">
      <c r="A257" s="77">
        <v>145</v>
      </c>
      <c r="B257" s="78" t="s">
        <v>86</v>
      </c>
      <c r="C257" s="78" t="s">
        <v>2518</v>
      </c>
      <c r="D257" s="78" t="s">
        <v>2519</v>
      </c>
      <c r="E257" s="78" t="s">
        <v>89</v>
      </c>
      <c r="F257" s="79">
        <v>870.06500000000005</v>
      </c>
      <c r="G257" s="80"/>
      <c r="H257" s="521">
        <f t="shared" si="25"/>
        <v>0</v>
      </c>
    </row>
    <row r="258" spans="1:8" ht="24" customHeight="1">
      <c r="A258" s="81"/>
      <c r="B258" s="82"/>
      <c r="C258" s="82"/>
      <c r="D258" s="82" t="s">
        <v>2263</v>
      </c>
      <c r="E258" s="82"/>
      <c r="F258" s="83">
        <v>70.064999999999998</v>
      </c>
      <c r="G258" s="84"/>
      <c r="H258" s="522"/>
    </row>
    <row r="259" spans="1:8" ht="13.5" customHeight="1">
      <c r="A259" s="81"/>
      <c r="B259" s="82"/>
      <c r="C259" s="82"/>
      <c r="D259" s="82" t="s">
        <v>2520</v>
      </c>
      <c r="E259" s="82"/>
      <c r="F259" s="83">
        <v>800</v>
      </c>
      <c r="G259" s="84"/>
      <c r="H259" s="522"/>
    </row>
    <row r="260" spans="1:8" ht="13.5" customHeight="1">
      <c r="A260" s="85"/>
      <c r="B260" s="86"/>
      <c r="C260" s="86"/>
      <c r="D260" s="86" t="s">
        <v>98</v>
      </c>
      <c r="E260" s="86"/>
      <c r="F260" s="87">
        <v>870.06500000000005</v>
      </c>
      <c r="G260" s="88"/>
      <c r="H260" s="523"/>
    </row>
    <row r="261" spans="1:8" ht="30.75" customHeight="1">
      <c r="A261" s="69"/>
      <c r="B261" s="70"/>
      <c r="C261" s="70" t="s">
        <v>1758</v>
      </c>
      <c r="D261" s="70" t="s">
        <v>1890</v>
      </c>
      <c r="E261" s="70"/>
      <c r="F261" s="71"/>
      <c r="G261" s="72"/>
      <c r="H261" s="519">
        <f>H262+H264</f>
        <v>0</v>
      </c>
    </row>
    <row r="262" spans="1:8" ht="28.5" customHeight="1">
      <c r="A262" s="73"/>
      <c r="B262" s="74"/>
      <c r="C262" s="74" t="s">
        <v>2521</v>
      </c>
      <c r="D262" s="74" t="s">
        <v>2522</v>
      </c>
      <c r="E262" s="74"/>
      <c r="F262" s="75"/>
      <c r="G262" s="76"/>
      <c r="H262" s="520">
        <f>SUM(H263)</f>
        <v>0</v>
      </c>
    </row>
    <row r="263" spans="1:8" ht="24" customHeight="1">
      <c r="A263" s="77">
        <v>146</v>
      </c>
      <c r="B263" s="78" t="s">
        <v>86</v>
      </c>
      <c r="C263" s="78" t="s">
        <v>2523</v>
      </c>
      <c r="D263" s="78" t="s">
        <v>2524</v>
      </c>
      <c r="E263" s="78" t="s">
        <v>161</v>
      </c>
      <c r="F263" s="79">
        <v>1</v>
      </c>
      <c r="G263" s="80"/>
      <c r="H263" s="521">
        <f>G263*F263</f>
        <v>0</v>
      </c>
    </row>
    <row r="264" spans="1:8" ht="28.5" customHeight="1">
      <c r="A264" s="73"/>
      <c r="B264" s="74"/>
      <c r="C264" s="74" t="s">
        <v>2525</v>
      </c>
      <c r="D264" s="74" t="s">
        <v>2526</v>
      </c>
      <c r="E264" s="74"/>
      <c r="F264" s="75"/>
      <c r="G264" s="76"/>
      <c r="H264" s="520">
        <f>SUM(H265:H267)</f>
        <v>0</v>
      </c>
    </row>
    <row r="265" spans="1:8" ht="24" customHeight="1">
      <c r="A265" s="77">
        <v>147</v>
      </c>
      <c r="B265" s="78" t="s">
        <v>86</v>
      </c>
      <c r="C265" s="78" t="s">
        <v>2527</v>
      </c>
      <c r="D265" s="78" t="s">
        <v>2528</v>
      </c>
      <c r="E265" s="78" t="s">
        <v>161</v>
      </c>
      <c r="F265" s="79">
        <v>10</v>
      </c>
      <c r="G265" s="80"/>
      <c r="H265" s="521">
        <f t="shared" ref="H265:H267" si="26">G265*F265</f>
        <v>0</v>
      </c>
    </row>
    <row r="266" spans="1:8" ht="24" customHeight="1">
      <c r="A266" s="77">
        <v>148</v>
      </c>
      <c r="B266" s="78" t="s">
        <v>86</v>
      </c>
      <c r="C266" s="78" t="s">
        <v>2529</v>
      </c>
      <c r="D266" s="78" t="s">
        <v>2530</v>
      </c>
      <c r="E266" s="78" t="s">
        <v>161</v>
      </c>
      <c r="F266" s="79">
        <v>100</v>
      </c>
      <c r="G266" s="80"/>
      <c r="H266" s="521">
        <f t="shared" si="26"/>
        <v>0</v>
      </c>
    </row>
    <row r="267" spans="1:8" ht="24" customHeight="1">
      <c r="A267" s="77">
        <v>149</v>
      </c>
      <c r="B267" s="78" t="s">
        <v>86</v>
      </c>
      <c r="C267" s="78" t="s">
        <v>2531</v>
      </c>
      <c r="D267" s="78" t="s">
        <v>2532</v>
      </c>
      <c r="E267" s="78" t="s">
        <v>156</v>
      </c>
      <c r="F267" s="79">
        <v>100</v>
      </c>
      <c r="G267" s="80"/>
      <c r="H267" s="521">
        <f t="shared" si="26"/>
        <v>0</v>
      </c>
    </row>
    <row r="268" spans="1:8" ht="30.75" customHeight="1">
      <c r="A268" s="69"/>
      <c r="B268" s="70"/>
      <c r="C268" s="70" t="s">
        <v>61</v>
      </c>
      <c r="D268" s="70" t="s">
        <v>274</v>
      </c>
      <c r="E268" s="70"/>
      <c r="F268" s="71"/>
      <c r="G268" s="72"/>
      <c r="H268" s="519">
        <f>SUM(H269:H272)</f>
        <v>0</v>
      </c>
    </row>
    <row r="269" spans="1:8" ht="13.5" customHeight="1">
      <c r="A269" s="77">
        <v>150</v>
      </c>
      <c r="B269" s="78" t="s">
        <v>86</v>
      </c>
      <c r="C269" s="78" t="s">
        <v>2533</v>
      </c>
      <c r="D269" s="78" t="s">
        <v>2534</v>
      </c>
      <c r="E269" s="78" t="s">
        <v>277</v>
      </c>
      <c r="F269" s="79">
        <v>100</v>
      </c>
      <c r="G269" s="80"/>
      <c r="H269" s="521">
        <f t="shared" ref="H269:H272" si="27">G269*F269</f>
        <v>0</v>
      </c>
    </row>
    <row r="270" spans="1:8" ht="13.5" customHeight="1">
      <c r="A270" s="77">
        <v>151</v>
      </c>
      <c r="B270" s="78" t="s">
        <v>86</v>
      </c>
      <c r="C270" s="78" t="s">
        <v>2535</v>
      </c>
      <c r="D270" s="78" t="s">
        <v>2536</v>
      </c>
      <c r="E270" s="78" t="s">
        <v>277</v>
      </c>
      <c r="F270" s="79">
        <v>100</v>
      </c>
      <c r="G270" s="80"/>
      <c r="H270" s="521">
        <f t="shared" si="27"/>
        <v>0</v>
      </c>
    </row>
    <row r="271" spans="1:8" ht="13.5" customHeight="1">
      <c r="A271" s="77">
        <v>152</v>
      </c>
      <c r="B271" s="78" t="s">
        <v>86</v>
      </c>
      <c r="C271" s="78" t="s">
        <v>2537</v>
      </c>
      <c r="D271" s="78" t="s">
        <v>2538</v>
      </c>
      <c r="E271" s="78" t="s">
        <v>277</v>
      </c>
      <c r="F271" s="79">
        <v>100</v>
      </c>
      <c r="G271" s="80"/>
      <c r="H271" s="521">
        <f t="shared" si="27"/>
        <v>0</v>
      </c>
    </row>
    <row r="272" spans="1:8" ht="13.5" customHeight="1">
      <c r="A272" s="77">
        <v>153</v>
      </c>
      <c r="B272" s="78" t="s">
        <v>86</v>
      </c>
      <c r="C272" s="78" t="s">
        <v>2539</v>
      </c>
      <c r="D272" s="78" t="s">
        <v>2540</v>
      </c>
      <c r="E272" s="78" t="s">
        <v>277</v>
      </c>
      <c r="F272" s="79">
        <v>100</v>
      </c>
      <c r="G272" s="80"/>
      <c r="H272" s="521">
        <f t="shared" si="27"/>
        <v>0</v>
      </c>
    </row>
    <row r="273" spans="1:8" ht="30.75" customHeight="1">
      <c r="A273" s="69"/>
      <c r="B273" s="70"/>
      <c r="C273" s="70" t="s">
        <v>344</v>
      </c>
      <c r="D273" s="70" t="s">
        <v>345</v>
      </c>
      <c r="E273" s="70"/>
      <c r="F273" s="71"/>
      <c r="G273" s="72"/>
      <c r="H273" s="519">
        <f>H274+H276+H278</f>
        <v>0</v>
      </c>
    </row>
    <row r="274" spans="1:8" ht="28.5" customHeight="1">
      <c r="A274" s="73"/>
      <c r="B274" s="74"/>
      <c r="C274" s="74" t="s">
        <v>346</v>
      </c>
      <c r="D274" s="74" t="s">
        <v>347</v>
      </c>
      <c r="E274" s="74"/>
      <c r="F274" s="75"/>
      <c r="G274" s="76"/>
      <c r="H274" s="520">
        <f>SUM(H275)</f>
        <v>0</v>
      </c>
    </row>
    <row r="275" spans="1:8" ht="13.5" customHeight="1">
      <c r="A275" s="77">
        <v>154</v>
      </c>
      <c r="B275" s="78" t="s">
        <v>86</v>
      </c>
      <c r="C275" s="78" t="s">
        <v>2541</v>
      </c>
      <c r="D275" s="78" t="s">
        <v>2542</v>
      </c>
      <c r="E275" s="78" t="s">
        <v>363</v>
      </c>
      <c r="F275" s="79">
        <v>1</v>
      </c>
      <c r="G275" s="80"/>
      <c r="H275" s="521">
        <f>G275*F275</f>
        <v>0</v>
      </c>
    </row>
    <row r="276" spans="1:8" ht="28.5" customHeight="1">
      <c r="A276" s="73"/>
      <c r="B276" s="74"/>
      <c r="C276" s="74" t="s">
        <v>368</v>
      </c>
      <c r="D276" s="74" t="s">
        <v>369</v>
      </c>
      <c r="E276" s="74"/>
      <c r="F276" s="75"/>
      <c r="G276" s="76"/>
      <c r="H276" s="520">
        <f>SUM(H277)</f>
        <v>0</v>
      </c>
    </row>
    <row r="277" spans="1:8" ht="13.5" customHeight="1">
      <c r="A277" s="77">
        <v>155</v>
      </c>
      <c r="B277" s="78" t="s">
        <v>86</v>
      </c>
      <c r="C277" s="78" t="s">
        <v>371</v>
      </c>
      <c r="D277" s="78" t="s">
        <v>2543</v>
      </c>
      <c r="E277" s="78" t="s">
        <v>363</v>
      </c>
      <c r="F277" s="79">
        <v>1</v>
      </c>
      <c r="G277" s="80"/>
      <c r="H277" s="521">
        <f>G277*F277</f>
        <v>0</v>
      </c>
    </row>
    <row r="278" spans="1:8" ht="28.5" customHeight="1">
      <c r="A278" s="73"/>
      <c r="B278" s="74"/>
      <c r="C278" s="74" t="s">
        <v>385</v>
      </c>
      <c r="D278" s="74" t="s">
        <v>52</v>
      </c>
      <c r="E278" s="74"/>
      <c r="F278" s="75"/>
      <c r="G278" s="76"/>
      <c r="H278" s="520">
        <f>SUM(H279)</f>
        <v>0</v>
      </c>
    </row>
    <row r="279" spans="1:8" ht="13.5" customHeight="1">
      <c r="A279" s="77">
        <v>156</v>
      </c>
      <c r="B279" s="78" t="s">
        <v>86</v>
      </c>
      <c r="C279" s="78" t="s">
        <v>386</v>
      </c>
      <c r="D279" s="78" t="s">
        <v>52</v>
      </c>
      <c r="E279" s="78" t="s">
        <v>363</v>
      </c>
      <c r="F279" s="79">
        <v>1</v>
      </c>
      <c r="G279" s="80"/>
      <c r="H279" s="521">
        <f>G279*F279</f>
        <v>0</v>
      </c>
    </row>
    <row r="280" spans="1:8" ht="30.75" customHeight="1">
      <c r="A280" s="97"/>
      <c r="B280" s="98"/>
      <c r="C280" s="98"/>
      <c r="D280" s="98" t="s">
        <v>391</v>
      </c>
      <c r="E280" s="98"/>
      <c r="F280" s="99"/>
      <c r="G280" s="100"/>
      <c r="H280" s="526">
        <f>H273+H268+H261+H172+H13</f>
        <v>0</v>
      </c>
    </row>
  </sheetData>
  <mergeCells count="1">
    <mergeCell ref="A1:H1"/>
  </mergeCells>
  <pageMargins left="0.39370079040527345" right="0.39370079040527345" top="0.7874015808105469" bottom="0.7874015808105469" header="0" footer="0"/>
  <pageSetup paperSize="9" scale="99" fitToHeight="100" orientation="portrait" blackAndWhite="1" r:id="rId1"/>
  <headerFooter alignWithMargins="0">
    <oddFooter>&amp;C   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view="pageBreakPreview" zoomScale="115" zoomScaleNormal="100" zoomScaleSheetLayoutView="115" workbookViewId="0">
      <selection activeCell="M89" sqref="M89"/>
    </sheetView>
  </sheetViews>
  <sheetFormatPr defaultRowHeight="10.199999999999999"/>
  <cols>
    <col min="1" max="1" width="12.85546875" customWidth="1"/>
    <col min="2" max="2" width="51.85546875" customWidth="1"/>
    <col min="4" max="4" width="7.5703125" bestFit="1" customWidth="1"/>
    <col min="5" max="5" width="8.85546875" bestFit="1" customWidth="1"/>
    <col min="6" max="6" width="11" bestFit="1" customWidth="1"/>
    <col min="7" max="7" width="17.7109375" bestFit="1" customWidth="1"/>
    <col min="8" max="8" width="10.42578125" bestFit="1" customWidth="1"/>
  </cols>
  <sheetData>
    <row r="1" spans="1:8" ht="17.399999999999999">
      <c r="A1" s="105" t="s">
        <v>396</v>
      </c>
      <c r="B1" s="106"/>
      <c r="C1" s="106"/>
      <c r="D1" s="106"/>
      <c r="E1" s="106"/>
      <c r="F1" s="106"/>
      <c r="G1" s="106"/>
      <c r="H1" s="107"/>
    </row>
    <row r="2" spans="1:8">
      <c r="A2" s="106"/>
      <c r="B2" s="106"/>
      <c r="C2" s="106"/>
      <c r="D2" s="106"/>
      <c r="E2" s="106"/>
      <c r="F2" s="106"/>
      <c r="G2" s="106"/>
      <c r="H2" s="107"/>
    </row>
    <row r="3" spans="1:8">
      <c r="A3" s="106"/>
      <c r="B3" s="106"/>
      <c r="C3" s="106"/>
      <c r="D3" s="106"/>
      <c r="E3" s="106"/>
      <c r="F3" s="106"/>
      <c r="G3" s="107" t="s">
        <v>397</v>
      </c>
      <c r="H3" s="108" t="s">
        <v>1182</v>
      </c>
    </row>
    <row r="4" spans="1:8">
      <c r="A4" s="106"/>
      <c r="B4" s="106"/>
      <c r="C4" s="106"/>
      <c r="D4" s="106"/>
      <c r="E4" s="106"/>
      <c r="F4" s="107"/>
      <c r="G4" s="107" t="s">
        <v>399</v>
      </c>
      <c r="H4" s="109">
        <v>45007</v>
      </c>
    </row>
    <row r="5" spans="1:8" ht="10.8" thickBot="1">
      <c r="A5" s="106"/>
      <c r="B5" s="106"/>
      <c r="C5" s="106"/>
      <c r="D5" s="106"/>
      <c r="E5" s="106"/>
      <c r="F5" s="106"/>
      <c r="G5" s="106"/>
      <c r="H5" s="107"/>
    </row>
    <row r="6" spans="1:8" ht="21" thickBot="1">
      <c r="A6" s="110" t="s">
        <v>400</v>
      </c>
      <c r="B6" s="110" t="s">
        <v>79</v>
      </c>
      <c r="C6" s="110" t="s">
        <v>401</v>
      </c>
      <c r="D6" s="110" t="s">
        <v>80</v>
      </c>
      <c r="E6" s="110" t="s">
        <v>402</v>
      </c>
      <c r="F6" s="110" t="s">
        <v>403</v>
      </c>
      <c r="G6" s="110" t="s">
        <v>404</v>
      </c>
      <c r="H6" s="110" t="s">
        <v>405</v>
      </c>
    </row>
    <row r="7" spans="1:8" ht="13.8">
      <c r="A7" s="111"/>
      <c r="B7" s="112"/>
      <c r="C7" s="112"/>
      <c r="D7" s="482"/>
      <c r="E7" s="483"/>
      <c r="F7" s="483"/>
      <c r="G7" s="113">
        <f>G55+G71+G85+G97</f>
        <v>0</v>
      </c>
      <c r="H7" s="114"/>
    </row>
    <row r="8" spans="1:8">
      <c r="A8" s="111"/>
      <c r="B8" s="112"/>
      <c r="C8" s="112"/>
      <c r="D8" s="112"/>
      <c r="E8" s="112"/>
      <c r="F8" s="115"/>
      <c r="G8" s="115"/>
      <c r="H8" s="114"/>
    </row>
    <row r="9" spans="1:8" ht="15.6">
      <c r="A9" s="492"/>
      <c r="B9" s="493"/>
      <c r="C9" s="493"/>
      <c r="D9" s="493"/>
      <c r="E9" s="493"/>
      <c r="F9" s="493"/>
      <c r="G9" s="493"/>
      <c r="H9" s="139"/>
    </row>
    <row r="10" spans="1:8" ht="18.600000000000001" customHeight="1">
      <c r="A10" s="494" t="s">
        <v>1183</v>
      </c>
      <c r="B10" s="493"/>
      <c r="C10" s="493"/>
      <c r="D10" s="493"/>
      <c r="E10" s="493"/>
      <c r="F10" s="493"/>
      <c r="G10" s="493"/>
      <c r="H10" s="139"/>
    </row>
    <row r="11" spans="1:8" ht="71.400000000000006">
      <c r="A11" s="140" t="s">
        <v>33</v>
      </c>
      <c r="B11" s="150" t="s">
        <v>1184</v>
      </c>
      <c r="C11" s="150"/>
      <c r="D11" s="151" t="s">
        <v>408</v>
      </c>
      <c r="E11" s="151">
        <v>1</v>
      </c>
      <c r="F11" s="143"/>
      <c r="G11" s="144">
        <f>E11*F11</f>
        <v>0</v>
      </c>
      <c r="H11" s="145"/>
    </row>
    <row r="12" spans="1:8">
      <c r="A12" s="140" t="s">
        <v>39</v>
      </c>
      <c r="B12" s="150" t="s">
        <v>1185</v>
      </c>
      <c r="C12" s="150"/>
      <c r="D12" s="151" t="s">
        <v>408</v>
      </c>
      <c r="E12" s="151">
        <v>1</v>
      </c>
      <c r="F12" s="143"/>
      <c r="G12" s="144">
        <f t="shared" ref="G12:G51" si="0">E12*F12</f>
        <v>0</v>
      </c>
      <c r="H12" s="145"/>
    </row>
    <row r="13" spans="1:8">
      <c r="A13" s="140" t="s">
        <v>44</v>
      </c>
      <c r="B13" s="150" t="s">
        <v>1186</v>
      </c>
      <c r="C13" s="150"/>
      <c r="D13" s="151" t="s">
        <v>408</v>
      </c>
      <c r="E13" s="151">
        <v>1</v>
      </c>
      <c r="F13" s="143"/>
      <c r="G13" s="144">
        <f t="shared" si="0"/>
        <v>0</v>
      </c>
      <c r="H13" s="145"/>
    </row>
    <row r="14" spans="1:8">
      <c r="A14" s="140" t="s">
        <v>49</v>
      </c>
      <c r="B14" s="150" t="s">
        <v>1187</v>
      </c>
      <c r="C14" s="150"/>
      <c r="D14" s="151" t="s">
        <v>408</v>
      </c>
      <c r="E14" s="151">
        <v>1</v>
      </c>
      <c r="F14" s="143"/>
      <c r="G14" s="144">
        <f t="shared" si="0"/>
        <v>0</v>
      </c>
      <c r="H14" s="145"/>
    </row>
    <row r="15" spans="1:8">
      <c r="A15" s="140" t="s">
        <v>53</v>
      </c>
      <c r="B15" s="150" t="s">
        <v>1188</v>
      </c>
      <c r="C15" s="150"/>
      <c r="D15" s="151" t="s">
        <v>408</v>
      </c>
      <c r="E15" s="151">
        <v>1</v>
      </c>
      <c r="F15" s="143"/>
      <c r="G15" s="144">
        <f t="shared" si="0"/>
        <v>0</v>
      </c>
      <c r="H15" s="145"/>
    </row>
    <row r="16" spans="1:8" ht="13.8">
      <c r="A16" s="140" t="s">
        <v>55</v>
      </c>
      <c r="B16" s="150" t="s">
        <v>1100</v>
      </c>
      <c r="C16" s="150"/>
      <c r="D16" s="151" t="s">
        <v>408</v>
      </c>
      <c r="E16" s="151">
        <v>1</v>
      </c>
      <c r="F16" s="143"/>
      <c r="G16" s="144">
        <f t="shared" si="0"/>
        <v>0</v>
      </c>
      <c r="H16" s="164"/>
    </row>
    <row r="17" spans="1:8" ht="20.399999999999999">
      <c r="A17" s="140" t="s">
        <v>57</v>
      </c>
      <c r="B17" s="150" t="s">
        <v>1189</v>
      </c>
      <c r="C17" s="150"/>
      <c r="D17" s="151" t="s">
        <v>408</v>
      </c>
      <c r="E17" s="151">
        <v>1</v>
      </c>
      <c r="F17" s="143"/>
      <c r="G17" s="144">
        <f t="shared" si="0"/>
        <v>0</v>
      </c>
      <c r="H17" s="145"/>
    </row>
    <row r="18" spans="1:8" ht="20.399999999999999">
      <c r="A18" s="140" t="s">
        <v>36</v>
      </c>
      <c r="B18" s="150" t="s">
        <v>1190</v>
      </c>
      <c r="C18" s="150"/>
      <c r="D18" s="151" t="s">
        <v>408</v>
      </c>
      <c r="E18" s="151">
        <v>1</v>
      </c>
      <c r="F18" s="143"/>
      <c r="G18" s="144">
        <f t="shared" si="0"/>
        <v>0</v>
      </c>
      <c r="H18" s="145"/>
    </row>
    <row r="19" spans="1:8">
      <c r="A19" s="140" t="s">
        <v>41</v>
      </c>
      <c r="B19" s="149" t="s">
        <v>1103</v>
      </c>
      <c r="C19" s="150"/>
      <c r="D19" s="151" t="s">
        <v>408</v>
      </c>
      <c r="E19" s="151">
        <v>1</v>
      </c>
      <c r="F19" s="143"/>
      <c r="G19" s="144">
        <f t="shared" si="0"/>
        <v>0</v>
      </c>
      <c r="H19" s="145"/>
    </row>
    <row r="20" spans="1:8">
      <c r="A20" s="140" t="s">
        <v>46</v>
      </c>
      <c r="B20" s="150" t="s">
        <v>1191</v>
      </c>
      <c r="C20" s="150"/>
      <c r="D20" s="151" t="s">
        <v>408</v>
      </c>
      <c r="E20" s="151">
        <v>1</v>
      </c>
      <c r="F20" s="143"/>
      <c r="G20" s="144">
        <f t="shared" si="0"/>
        <v>0</v>
      </c>
      <c r="H20" s="145"/>
    </row>
    <row r="21" spans="1:8">
      <c r="A21" s="140" t="s">
        <v>50</v>
      </c>
      <c r="B21" s="150" t="s">
        <v>428</v>
      </c>
      <c r="C21" s="150"/>
      <c r="D21" s="151" t="s">
        <v>156</v>
      </c>
      <c r="E21" s="151">
        <v>40</v>
      </c>
      <c r="F21" s="143"/>
      <c r="G21" s="144">
        <f t="shared" si="0"/>
        <v>0</v>
      </c>
      <c r="H21" s="145"/>
    </row>
    <row r="22" spans="1:8">
      <c r="A22" s="140" t="s">
        <v>58</v>
      </c>
      <c r="B22" s="150" t="s">
        <v>1192</v>
      </c>
      <c r="C22" s="150"/>
      <c r="D22" s="151" t="s">
        <v>408</v>
      </c>
      <c r="E22" s="151">
        <v>1</v>
      </c>
      <c r="F22" s="143"/>
      <c r="G22" s="144">
        <f t="shared" si="0"/>
        <v>0</v>
      </c>
      <c r="H22" s="145"/>
    </row>
    <row r="23" spans="1:8">
      <c r="A23" s="140" t="s">
        <v>42</v>
      </c>
      <c r="B23" s="149" t="s">
        <v>1107</v>
      </c>
      <c r="C23" s="150"/>
      <c r="D23" s="151" t="s">
        <v>315</v>
      </c>
      <c r="E23" s="151">
        <v>2</v>
      </c>
      <c r="F23" s="143"/>
      <c r="G23" s="144">
        <f t="shared" si="0"/>
        <v>0</v>
      </c>
      <c r="H23" s="145"/>
    </row>
    <row r="24" spans="1:8">
      <c r="A24" s="140" t="s">
        <v>47</v>
      </c>
      <c r="B24" s="149" t="s">
        <v>1128</v>
      </c>
      <c r="C24" s="150" t="s">
        <v>1129</v>
      </c>
      <c r="D24" s="151" t="s">
        <v>315</v>
      </c>
      <c r="E24" s="151">
        <v>8</v>
      </c>
      <c r="F24" s="143"/>
      <c r="G24" s="144">
        <f t="shared" si="0"/>
        <v>0</v>
      </c>
      <c r="H24" s="145"/>
    </row>
    <row r="25" spans="1:8">
      <c r="A25" s="140" t="s">
        <v>51</v>
      </c>
      <c r="B25" s="150" t="s">
        <v>443</v>
      </c>
      <c r="C25" s="150"/>
      <c r="D25" s="151" t="s">
        <v>315</v>
      </c>
      <c r="E25" s="151">
        <v>8</v>
      </c>
      <c r="F25" s="143"/>
      <c r="G25" s="144">
        <f t="shared" si="0"/>
        <v>0</v>
      </c>
      <c r="H25" s="145"/>
    </row>
    <row r="26" spans="1:8" ht="20.399999999999999">
      <c r="A26" s="140" t="s">
        <v>56</v>
      </c>
      <c r="B26" s="150" t="s">
        <v>1111</v>
      </c>
      <c r="C26" s="150" t="s">
        <v>1112</v>
      </c>
      <c r="D26" s="151" t="s">
        <v>315</v>
      </c>
      <c r="E26" s="151">
        <v>25</v>
      </c>
      <c r="F26" s="143"/>
      <c r="G26" s="144">
        <f t="shared" si="0"/>
        <v>0</v>
      </c>
      <c r="H26" s="145"/>
    </row>
    <row r="27" spans="1:8" ht="20.399999999999999">
      <c r="A27" s="140" t="s">
        <v>59</v>
      </c>
      <c r="B27" s="150" t="s">
        <v>1113</v>
      </c>
      <c r="C27" s="150" t="s">
        <v>1114</v>
      </c>
      <c r="D27" s="151" t="s">
        <v>315</v>
      </c>
      <c r="E27" s="151">
        <v>9</v>
      </c>
      <c r="F27" s="143"/>
      <c r="G27" s="144">
        <f t="shared" si="0"/>
        <v>0</v>
      </c>
      <c r="H27" s="145"/>
    </row>
    <row r="28" spans="1:8">
      <c r="A28" s="140" t="s">
        <v>60</v>
      </c>
      <c r="B28" s="150" t="s">
        <v>1193</v>
      </c>
      <c r="C28" s="150" t="s">
        <v>1116</v>
      </c>
      <c r="D28" s="151" t="s">
        <v>315</v>
      </c>
      <c r="E28" s="151">
        <v>10</v>
      </c>
      <c r="F28" s="143"/>
      <c r="G28" s="144">
        <f t="shared" si="0"/>
        <v>0</v>
      </c>
      <c r="H28" s="145"/>
    </row>
    <row r="29" spans="1:8">
      <c r="A29" s="140" t="s">
        <v>62</v>
      </c>
      <c r="B29" s="150" t="s">
        <v>1117</v>
      </c>
      <c r="C29" s="150" t="s">
        <v>462</v>
      </c>
      <c r="D29" s="151" t="s">
        <v>315</v>
      </c>
      <c r="E29" s="151">
        <v>31</v>
      </c>
      <c r="F29" s="143"/>
      <c r="G29" s="144">
        <f t="shared" si="0"/>
        <v>0</v>
      </c>
      <c r="H29" s="145"/>
    </row>
    <row r="30" spans="1:8">
      <c r="A30" s="140" t="s">
        <v>63</v>
      </c>
      <c r="B30" s="150" t="s">
        <v>1118</v>
      </c>
      <c r="C30" s="150" t="s">
        <v>462</v>
      </c>
      <c r="D30" s="151" t="s">
        <v>315</v>
      </c>
      <c r="E30" s="151">
        <v>8</v>
      </c>
      <c r="F30" s="143"/>
      <c r="G30" s="144">
        <f>E30*F30</f>
        <v>0</v>
      </c>
      <c r="H30" s="145"/>
    </row>
    <row r="31" spans="1:8" ht="30.6">
      <c r="A31" s="140" t="s">
        <v>434</v>
      </c>
      <c r="B31" s="150" t="s">
        <v>1119</v>
      </c>
      <c r="C31" s="150" t="s">
        <v>1120</v>
      </c>
      <c r="D31" s="151" t="s">
        <v>315</v>
      </c>
      <c r="E31" s="151">
        <v>6</v>
      </c>
      <c r="F31" s="143"/>
      <c r="G31" s="144">
        <f>E31*F31</f>
        <v>0</v>
      </c>
      <c r="H31" s="145"/>
    </row>
    <row r="32" spans="1:8" ht="30.6">
      <c r="A32" s="140" t="s">
        <v>436</v>
      </c>
      <c r="B32" s="150" t="s">
        <v>1121</v>
      </c>
      <c r="C32" s="150" t="s">
        <v>1120</v>
      </c>
      <c r="D32" s="151" t="s">
        <v>315</v>
      </c>
      <c r="E32" s="151">
        <v>6</v>
      </c>
      <c r="F32" s="143"/>
      <c r="G32" s="144">
        <f>E32*F32</f>
        <v>0</v>
      </c>
      <c r="H32" s="145"/>
    </row>
    <row r="33" spans="1:8" ht="30.6">
      <c r="A33" s="140" t="s">
        <v>438</v>
      </c>
      <c r="B33" s="150" t="s">
        <v>1122</v>
      </c>
      <c r="C33" s="150" t="s">
        <v>1120</v>
      </c>
      <c r="D33" s="151" t="s">
        <v>315</v>
      </c>
      <c r="E33" s="151">
        <v>6</v>
      </c>
      <c r="F33" s="143"/>
      <c r="G33" s="144">
        <f t="shared" si="0"/>
        <v>0</v>
      </c>
      <c r="H33" s="145"/>
    </row>
    <row r="34" spans="1:8" ht="20.399999999999999">
      <c r="A34" s="140" t="s">
        <v>440</v>
      </c>
      <c r="B34" s="150" t="s">
        <v>1194</v>
      </c>
      <c r="C34" s="150" t="s">
        <v>1116</v>
      </c>
      <c r="D34" s="151" t="s">
        <v>315</v>
      </c>
      <c r="E34" s="151">
        <v>24</v>
      </c>
      <c r="F34" s="143"/>
      <c r="G34" s="144">
        <f t="shared" si="0"/>
        <v>0</v>
      </c>
      <c r="H34" s="145"/>
    </row>
    <row r="35" spans="1:8" ht="20.399999999999999">
      <c r="A35" s="140" t="s">
        <v>442</v>
      </c>
      <c r="B35" s="150" t="s">
        <v>1195</v>
      </c>
      <c r="C35" s="150" t="s">
        <v>1116</v>
      </c>
      <c r="D35" s="151" t="s">
        <v>315</v>
      </c>
      <c r="E35" s="151">
        <v>1</v>
      </c>
      <c r="F35" s="143"/>
      <c r="G35" s="144">
        <f t="shared" si="0"/>
        <v>0</v>
      </c>
      <c r="H35" s="164"/>
    </row>
    <row r="36" spans="1:8">
      <c r="A36" s="140" t="s">
        <v>444</v>
      </c>
      <c r="B36" s="149" t="s">
        <v>1196</v>
      </c>
      <c r="C36" s="149" t="s">
        <v>1197</v>
      </c>
      <c r="D36" s="151" t="s">
        <v>156</v>
      </c>
      <c r="E36" s="151">
        <v>100</v>
      </c>
      <c r="F36" s="143"/>
      <c r="G36" s="144">
        <f t="shared" si="0"/>
        <v>0</v>
      </c>
      <c r="H36" s="148"/>
    </row>
    <row r="37" spans="1:8">
      <c r="A37" s="140" t="s">
        <v>447</v>
      </c>
      <c r="B37" s="149" t="s">
        <v>1198</v>
      </c>
      <c r="C37" s="149" t="s">
        <v>1197</v>
      </c>
      <c r="D37" s="151" t="s">
        <v>156</v>
      </c>
      <c r="E37" s="151">
        <v>80</v>
      </c>
      <c r="F37" s="143"/>
      <c r="G37" s="144">
        <f>E37*F37</f>
        <v>0</v>
      </c>
      <c r="H37" s="148"/>
    </row>
    <row r="38" spans="1:8">
      <c r="A38" s="140" t="s">
        <v>449</v>
      </c>
      <c r="B38" s="149" t="s">
        <v>1138</v>
      </c>
      <c r="C38" s="149"/>
      <c r="D38" s="151"/>
      <c r="E38" s="151"/>
      <c r="F38" s="143"/>
      <c r="G38" s="144">
        <f>E38*F38</f>
        <v>0</v>
      </c>
      <c r="H38" s="145"/>
    </row>
    <row r="39" spans="1:8">
      <c r="A39" s="140" t="s">
        <v>451</v>
      </c>
      <c r="B39" s="149" t="s">
        <v>1199</v>
      </c>
      <c r="C39" s="149" t="s">
        <v>1140</v>
      </c>
      <c r="D39" s="151" t="s">
        <v>156</v>
      </c>
      <c r="E39" s="151">
        <v>10</v>
      </c>
      <c r="F39" s="143"/>
      <c r="G39" s="144">
        <f t="shared" si="0"/>
        <v>0</v>
      </c>
      <c r="H39" s="145"/>
    </row>
    <row r="40" spans="1:8">
      <c r="A40" s="140" t="s">
        <v>453</v>
      </c>
      <c r="B40" s="149" t="s">
        <v>1200</v>
      </c>
      <c r="C40" s="149" t="s">
        <v>1140</v>
      </c>
      <c r="D40" s="151" t="s">
        <v>156</v>
      </c>
      <c r="E40" s="151">
        <v>250</v>
      </c>
      <c r="F40" s="143"/>
      <c r="G40" s="144">
        <f t="shared" si="0"/>
        <v>0</v>
      </c>
      <c r="H40" s="145"/>
    </row>
    <row r="41" spans="1:8" ht="13.8">
      <c r="A41" s="140" t="s">
        <v>455</v>
      </c>
      <c r="B41" s="149" t="s">
        <v>1201</v>
      </c>
      <c r="C41" s="149" t="s">
        <v>1140</v>
      </c>
      <c r="D41" s="151" t="s">
        <v>156</v>
      </c>
      <c r="E41" s="151">
        <v>160</v>
      </c>
      <c r="F41" s="143"/>
      <c r="G41" s="144">
        <f t="shared" si="0"/>
        <v>0</v>
      </c>
      <c r="H41" s="164"/>
    </row>
    <row r="42" spans="1:8" ht="13.8">
      <c r="A42" s="140" t="s">
        <v>457</v>
      </c>
      <c r="B42" s="149" t="s">
        <v>1202</v>
      </c>
      <c r="C42" s="149" t="s">
        <v>1140</v>
      </c>
      <c r="D42" s="151" t="s">
        <v>156</v>
      </c>
      <c r="E42" s="151">
        <v>120</v>
      </c>
      <c r="F42" s="143"/>
      <c r="G42" s="144">
        <f t="shared" si="0"/>
        <v>0</v>
      </c>
      <c r="H42" s="164"/>
    </row>
    <row r="43" spans="1:8">
      <c r="A43" s="140" t="s">
        <v>460</v>
      </c>
      <c r="B43" s="149" t="s">
        <v>619</v>
      </c>
      <c r="C43" s="149"/>
      <c r="D43" s="151" t="s">
        <v>412</v>
      </c>
      <c r="E43" s="151">
        <v>1</v>
      </c>
      <c r="F43" s="143"/>
      <c r="G43" s="144">
        <f t="shared" si="0"/>
        <v>0</v>
      </c>
      <c r="H43" s="145"/>
    </row>
    <row r="44" spans="1:8" ht="20.399999999999999">
      <c r="A44" s="140" t="s">
        <v>463</v>
      </c>
      <c r="B44" s="149" t="s">
        <v>607</v>
      </c>
      <c r="C44" s="149"/>
      <c r="D44" s="151" t="s">
        <v>315</v>
      </c>
      <c r="E44" s="151">
        <v>1</v>
      </c>
      <c r="F44" s="143"/>
      <c r="G44" s="144">
        <f t="shared" si="0"/>
        <v>0</v>
      </c>
      <c r="H44" s="164"/>
    </row>
    <row r="45" spans="1:8" ht="13.8">
      <c r="A45" s="140" t="s">
        <v>465</v>
      </c>
      <c r="B45" s="149" t="s">
        <v>1145</v>
      </c>
      <c r="C45" s="149" t="s">
        <v>1146</v>
      </c>
      <c r="D45" s="151" t="s">
        <v>315</v>
      </c>
      <c r="E45" s="151">
        <v>2</v>
      </c>
      <c r="F45" s="143"/>
      <c r="G45" s="144">
        <f t="shared" si="0"/>
        <v>0</v>
      </c>
      <c r="H45" s="164"/>
    </row>
    <row r="46" spans="1:8" ht="20.399999999999999">
      <c r="A46" s="140" t="s">
        <v>467</v>
      </c>
      <c r="B46" s="149" t="s">
        <v>1147</v>
      </c>
      <c r="C46" s="149"/>
      <c r="D46" s="151" t="s">
        <v>156</v>
      </c>
      <c r="E46" s="151">
        <v>20</v>
      </c>
      <c r="F46" s="143"/>
      <c r="G46" s="144">
        <f t="shared" si="0"/>
        <v>0</v>
      </c>
      <c r="H46" s="145"/>
    </row>
    <row r="47" spans="1:8" ht="51">
      <c r="A47" s="140" t="s">
        <v>469</v>
      </c>
      <c r="B47" s="150" t="s">
        <v>1148</v>
      </c>
      <c r="C47" s="150"/>
      <c r="D47" s="151" t="s">
        <v>412</v>
      </c>
      <c r="E47" s="151">
        <v>1</v>
      </c>
      <c r="F47" s="143"/>
      <c r="G47" s="144">
        <f t="shared" si="0"/>
        <v>0</v>
      </c>
      <c r="H47" s="145"/>
    </row>
    <row r="48" spans="1:8">
      <c r="A48" s="140" t="s">
        <v>471</v>
      </c>
      <c r="B48" s="150" t="s">
        <v>1149</v>
      </c>
      <c r="C48" s="150"/>
      <c r="D48" s="151" t="s">
        <v>412</v>
      </c>
      <c r="E48" s="151">
        <v>1</v>
      </c>
      <c r="F48" s="143"/>
      <c r="G48" s="144">
        <f t="shared" si="0"/>
        <v>0</v>
      </c>
      <c r="H48" s="145"/>
    </row>
    <row r="49" spans="1:8">
      <c r="A49" s="140" t="s">
        <v>473</v>
      </c>
      <c r="B49" s="149" t="s">
        <v>1150</v>
      </c>
      <c r="C49" s="144"/>
      <c r="D49" s="151" t="s">
        <v>89</v>
      </c>
      <c r="E49" s="151">
        <v>3</v>
      </c>
      <c r="F49" s="143"/>
      <c r="G49" s="144">
        <f t="shared" si="0"/>
        <v>0</v>
      </c>
      <c r="H49" s="145"/>
    </row>
    <row r="50" spans="1:8">
      <c r="A50" s="140" t="s">
        <v>475</v>
      </c>
      <c r="B50" s="149" t="s">
        <v>1151</v>
      </c>
      <c r="C50" s="149"/>
      <c r="D50" s="151" t="s">
        <v>89</v>
      </c>
      <c r="E50" s="151">
        <v>3</v>
      </c>
      <c r="F50" s="143"/>
      <c r="G50" s="144">
        <f t="shared" si="0"/>
        <v>0</v>
      </c>
      <c r="H50" s="145"/>
    </row>
    <row r="51" spans="1:8">
      <c r="A51" s="140" t="s">
        <v>478</v>
      </c>
      <c r="B51" s="150" t="s">
        <v>605</v>
      </c>
      <c r="C51" s="144"/>
      <c r="D51" s="151" t="s">
        <v>412</v>
      </c>
      <c r="E51" s="151">
        <v>1</v>
      </c>
      <c r="F51" s="143"/>
      <c r="G51" s="144">
        <f t="shared" si="0"/>
        <v>0</v>
      </c>
      <c r="H51" s="145"/>
    </row>
    <row r="52" spans="1:8">
      <c r="A52" s="140" t="s">
        <v>480</v>
      </c>
      <c r="B52" s="150" t="s">
        <v>1152</v>
      </c>
      <c r="C52" s="150"/>
      <c r="D52" s="151" t="s">
        <v>412</v>
      </c>
      <c r="E52" s="151">
        <v>1</v>
      </c>
      <c r="F52" s="143"/>
      <c r="G52" s="144">
        <f>E52*F52</f>
        <v>0</v>
      </c>
      <c r="H52" s="147"/>
    </row>
    <row r="53" spans="1:8">
      <c r="A53" s="140" t="s">
        <v>482</v>
      </c>
      <c r="B53" s="150" t="s">
        <v>1203</v>
      </c>
      <c r="C53" s="150"/>
      <c r="D53" s="153" t="s">
        <v>315</v>
      </c>
      <c r="E53" s="153">
        <v>1</v>
      </c>
      <c r="F53" s="143"/>
      <c r="G53" s="144">
        <f>E53*F53</f>
        <v>0</v>
      </c>
      <c r="H53" s="147"/>
    </row>
    <row r="54" spans="1:8">
      <c r="A54" s="140" t="s">
        <v>484</v>
      </c>
      <c r="B54" s="150"/>
      <c r="C54" s="150"/>
      <c r="D54" s="153"/>
      <c r="E54" s="153"/>
      <c r="F54" s="143"/>
      <c r="G54" s="144">
        <f>E54*F54</f>
        <v>0</v>
      </c>
      <c r="H54" s="147"/>
    </row>
    <row r="55" spans="1:8" ht="13.8">
      <c r="A55" s="140" t="s">
        <v>413</v>
      </c>
      <c r="B55" s="495"/>
      <c r="C55" s="488"/>
      <c r="D55" s="488"/>
      <c r="E55" s="488"/>
      <c r="F55" s="489"/>
      <c r="G55" s="154">
        <f>SUM(G11:G54)</f>
        <v>0</v>
      </c>
      <c r="H55" s="155"/>
    </row>
    <row r="56" spans="1:8">
      <c r="A56" s="490" t="s">
        <v>1153</v>
      </c>
      <c r="B56" s="491"/>
      <c r="C56" s="491"/>
      <c r="D56" s="491"/>
      <c r="E56" s="491"/>
      <c r="F56" s="491"/>
      <c r="G56" s="496"/>
      <c r="H56" s="139"/>
    </row>
    <row r="57" spans="1:8">
      <c r="A57" s="156"/>
      <c r="B57" s="158"/>
      <c r="C57" s="157"/>
      <c r="D57" s="157"/>
      <c r="E57" s="157"/>
      <c r="F57" s="157"/>
      <c r="G57" s="157"/>
      <c r="H57" s="139"/>
    </row>
    <row r="58" spans="1:8">
      <c r="A58" s="140" t="s">
        <v>486</v>
      </c>
      <c r="B58" s="150" t="s">
        <v>574</v>
      </c>
      <c r="C58" s="165"/>
      <c r="D58" s="151" t="s">
        <v>156</v>
      </c>
      <c r="E58" s="151">
        <v>120</v>
      </c>
      <c r="F58" s="143"/>
      <c r="G58" s="144">
        <f t="shared" ref="G58:G65" si="1">E58*F58</f>
        <v>0</v>
      </c>
      <c r="H58" s="139"/>
    </row>
    <row r="59" spans="1:8" ht="20.399999999999999">
      <c r="A59" s="140" t="s">
        <v>488</v>
      </c>
      <c r="B59" s="150" t="s">
        <v>576</v>
      </c>
      <c r="C59" s="165"/>
      <c r="D59" s="151" t="s">
        <v>156</v>
      </c>
      <c r="E59" s="151">
        <v>15</v>
      </c>
      <c r="F59" s="143"/>
      <c r="G59" s="144">
        <f t="shared" si="1"/>
        <v>0</v>
      </c>
      <c r="H59" s="139"/>
    </row>
    <row r="60" spans="1:8" ht="20.399999999999999">
      <c r="A60" s="140" t="s">
        <v>490</v>
      </c>
      <c r="B60" s="150" t="s">
        <v>578</v>
      </c>
      <c r="C60" s="165"/>
      <c r="D60" s="151" t="s">
        <v>156</v>
      </c>
      <c r="E60" s="151">
        <v>80</v>
      </c>
      <c r="F60" s="143"/>
      <c r="G60" s="144">
        <f t="shared" si="1"/>
        <v>0</v>
      </c>
      <c r="H60" s="139"/>
    </row>
    <row r="61" spans="1:8">
      <c r="A61" s="140" t="s">
        <v>492</v>
      </c>
      <c r="B61" s="150" t="s">
        <v>580</v>
      </c>
      <c r="C61" s="165"/>
      <c r="D61" s="151" t="s">
        <v>156</v>
      </c>
      <c r="E61" s="151">
        <v>80</v>
      </c>
      <c r="F61" s="143"/>
      <c r="G61" s="144">
        <f>E61*F61</f>
        <v>0</v>
      </c>
      <c r="H61" s="139"/>
    </row>
    <row r="62" spans="1:8">
      <c r="A62" s="140" t="s">
        <v>494</v>
      </c>
      <c r="B62" s="150" t="s">
        <v>582</v>
      </c>
      <c r="C62" s="165"/>
      <c r="D62" s="151" t="s">
        <v>156</v>
      </c>
      <c r="E62" s="151">
        <v>80</v>
      </c>
      <c r="F62" s="143"/>
      <c r="G62" s="144">
        <f>E62*F62</f>
        <v>0</v>
      </c>
      <c r="H62" s="139"/>
    </row>
    <row r="63" spans="1:8">
      <c r="A63" s="140" t="s">
        <v>496</v>
      </c>
      <c r="B63" s="150" t="s">
        <v>1204</v>
      </c>
      <c r="C63" s="165"/>
      <c r="D63" s="151" t="s">
        <v>315</v>
      </c>
      <c r="E63" s="151">
        <v>10</v>
      </c>
      <c r="F63" s="143"/>
      <c r="G63" s="144">
        <f t="shared" si="1"/>
        <v>0</v>
      </c>
      <c r="H63" s="139"/>
    </row>
    <row r="64" spans="1:8" ht="20.399999999999999">
      <c r="A64" s="140" t="s">
        <v>498</v>
      </c>
      <c r="B64" s="141" t="s">
        <v>1157</v>
      </c>
      <c r="C64" s="159"/>
      <c r="D64" s="142" t="s">
        <v>315</v>
      </c>
      <c r="E64" s="142">
        <v>20</v>
      </c>
      <c r="F64" s="143"/>
      <c r="G64" s="144">
        <f t="shared" si="1"/>
        <v>0</v>
      </c>
      <c r="H64" s="139"/>
    </row>
    <row r="65" spans="1:8" ht="20.399999999999999">
      <c r="A65" s="140" t="s">
        <v>500</v>
      </c>
      <c r="B65" s="141" t="s">
        <v>1158</v>
      </c>
      <c r="C65" s="159"/>
      <c r="D65" s="142" t="s">
        <v>315</v>
      </c>
      <c r="E65" s="142">
        <v>6</v>
      </c>
      <c r="F65" s="143"/>
      <c r="G65" s="144">
        <f t="shared" si="1"/>
        <v>0</v>
      </c>
      <c r="H65" s="139"/>
    </row>
    <row r="66" spans="1:8">
      <c r="A66" s="140" t="s">
        <v>502</v>
      </c>
      <c r="B66" s="141" t="s">
        <v>592</v>
      </c>
      <c r="C66" s="159"/>
      <c r="D66" s="142" t="s">
        <v>408</v>
      </c>
      <c r="E66" s="142">
        <v>1</v>
      </c>
      <c r="F66" s="143"/>
      <c r="G66" s="144">
        <f>E66*F66</f>
        <v>0</v>
      </c>
      <c r="H66" s="139"/>
    </row>
    <row r="67" spans="1:8" ht="20.399999999999999">
      <c r="A67" s="140" t="s">
        <v>504</v>
      </c>
      <c r="B67" s="141" t="s">
        <v>596</v>
      </c>
      <c r="C67" s="159"/>
      <c r="D67" s="142" t="s">
        <v>408</v>
      </c>
      <c r="E67" s="142">
        <v>1</v>
      </c>
      <c r="F67" s="143"/>
      <c r="G67" s="144">
        <f>E67*F67</f>
        <v>0</v>
      </c>
      <c r="H67" s="139"/>
    </row>
    <row r="68" spans="1:8" ht="30.6">
      <c r="A68" s="140" t="s">
        <v>506</v>
      </c>
      <c r="B68" s="141" t="s">
        <v>598</v>
      </c>
      <c r="C68" s="159"/>
      <c r="D68" s="142" t="s">
        <v>408</v>
      </c>
      <c r="E68" s="142">
        <v>1</v>
      </c>
      <c r="F68" s="143"/>
      <c r="G68" s="144">
        <f>E68*F68</f>
        <v>0</v>
      </c>
      <c r="H68" s="139"/>
    </row>
    <row r="69" spans="1:8">
      <c r="A69" s="140" t="s">
        <v>508</v>
      </c>
      <c r="B69" s="141" t="s">
        <v>600</v>
      </c>
      <c r="C69" s="159"/>
      <c r="D69" s="142" t="s">
        <v>315</v>
      </c>
      <c r="E69" s="142">
        <v>8</v>
      </c>
      <c r="F69" s="143"/>
      <c r="G69" s="144">
        <f>E69*F69</f>
        <v>0</v>
      </c>
      <c r="H69" s="139"/>
    </row>
    <row r="70" spans="1:8" ht="20.399999999999999">
      <c r="A70" s="140" t="s">
        <v>510</v>
      </c>
      <c r="B70" s="141" t="s">
        <v>602</v>
      </c>
      <c r="C70" s="159"/>
      <c r="D70" s="142" t="s">
        <v>408</v>
      </c>
      <c r="E70" s="142">
        <v>1</v>
      </c>
      <c r="F70" s="143"/>
      <c r="G70" s="144">
        <f>E70*F70</f>
        <v>0</v>
      </c>
      <c r="H70" s="139"/>
    </row>
    <row r="71" spans="1:8" ht="13.8">
      <c r="A71" s="140" t="s">
        <v>413</v>
      </c>
      <c r="B71" s="488"/>
      <c r="C71" s="488"/>
      <c r="D71" s="488"/>
      <c r="E71" s="488"/>
      <c r="F71" s="489"/>
      <c r="G71" s="154">
        <f>SUM(G58:G70)</f>
        <v>0</v>
      </c>
      <c r="H71" s="160"/>
    </row>
    <row r="72" spans="1:8">
      <c r="A72" s="490" t="s">
        <v>1110</v>
      </c>
      <c r="B72" s="491"/>
      <c r="C72" s="491"/>
      <c r="D72" s="491"/>
      <c r="E72" s="491"/>
      <c r="F72" s="491"/>
      <c r="G72" s="491"/>
      <c r="H72" s="145"/>
    </row>
    <row r="73" spans="1:8">
      <c r="A73" s="140" t="s">
        <v>512</v>
      </c>
      <c r="B73" s="161" t="s">
        <v>1205</v>
      </c>
      <c r="C73" s="162"/>
      <c r="D73" s="142" t="s">
        <v>315</v>
      </c>
      <c r="E73" s="142">
        <v>4</v>
      </c>
      <c r="F73" s="143"/>
      <c r="G73" s="144">
        <f t="shared" ref="G73:G84" si="2">E73*F73</f>
        <v>0</v>
      </c>
      <c r="H73" s="145"/>
    </row>
    <row r="74" spans="1:8" ht="13.8">
      <c r="A74" s="140" t="s">
        <v>514</v>
      </c>
      <c r="B74" s="141" t="s">
        <v>1161</v>
      </c>
      <c r="C74" s="163"/>
      <c r="D74" s="142" t="s">
        <v>315</v>
      </c>
      <c r="E74" s="142">
        <v>4</v>
      </c>
      <c r="F74" s="143"/>
      <c r="G74" s="144">
        <f t="shared" si="2"/>
        <v>0</v>
      </c>
      <c r="H74" s="160"/>
    </row>
    <row r="75" spans="1:8" ht="13.8">
      <c r="A75" s="140" t="s">
        <v>516</v>
      </c>
      <c r="B75" s="141" t="s">
        <v>1162</v>
      </c>
      <c r="C75" s="163"/>
      <c r="D75" s="142" t="s">
        <v>315</v>
      </c>
      <c r="E75" s="142">
        <v>40</v>
      </c>
      <c r="F75" s="143"/>
      <c r="G75" s="144">
        <f t="shared" si="2"/>
        <v>0</v>
      </c>
      <c r="H75" s="160"/>
    </row>
    <row r="76" spans="1:8" ht="13.8">
      <c r="A76" s="140" t="s">
        <v>518</v>
      </c>
      <c r="B76" s="141" t="s">
        <v>1163</v>
      </c>
      <c r="C76" s="163"/>
      <c r="D76" s="142" t="s">
        <v>156</v>
      </c>
      <c r="E76" s="142">
        <v>150</v>
      </c>
      <c r="F76" s="143"/>
      <c r="G76" s="144">
        <f t="shared" si="2"/>
        <v>0</v>
      </c>
      <c r="H76" s="160"/>
    </row>
    <row r="77" spans="1:8" ht="13.8">
      <c r="A77" s="140" t="s">
        <v>520</v>
      </c>
      <c r="B77" s="141" t="s">
        <v>1206</v>
      </c>
      <c r="C77" s="163"/>
      <c r="D77" s="142" t="s">
        <v>315</v>
      </c>
      <c r="E77" s="142">
        <v>15</v>
      </c>
      <c r="F77" s="143"/>
      <c r="G77" s="144">
        <f>E77*F77</f>
        <v>0</v>
      </c>
      <c r="H77" s="160"/>
    </row>
    <row r="78" spans="1:8" ht="13.8">
      <c r="A78" s="140" t="s">
        <v>522</v>
      </c>
      <c r="B78" s="141" t="s">
        <v>1207</v>
      </c>
      <c r="C78" s="163"/>
      <c r="D78" s="142" t="s">
        <v>315</v>
      </c>
      <c r="E78" s="142">
        <v>30</v>
      </c>
      <c r="F78" s="143"/>
      <c r="G78" s="144">
        <f>E78*F78</f>
        <v>0</v>
      </c>
      <c r="H78" s="160"/>
    </row>
    <row r="79" spans="1:8">
      <c r="A79" s="140" t="s">
        <v>524</v>
      </c>
      <c r="B79" s="141" t="s">
        <v>1164</v>
      </c>
      <c r="C79" s="158"/>
      <c r="D79" s="142" t="s">
        <v>315</v>
      </c>
      <c r="E79" s="142">
        <v>4</v>
      </c>
      <c r="F79" s="143"/>
      <c r="G79" s="144">
        <f t="shared" si="2"/>
        <v>0</v>
      </c>
      <c r="H79" s="145"/>
    </row>
    <row r="80" spans="1:8">
      <c r="A80" s="140" t="s">
        <v>526</v>
      </c>
      <c r="B80" s="141" t="s">
        <v>1165</v>
      </c>
      <c r="C80" s="158"/>
      <c r="D80" s="142" t="s">
        <v>315</v>
      </c>
      <c r="E80" s="142">
        <v>4</v>
      </c>
      <c r="F80" s="143"/>
      <c r="G80" s="144">
        <f t="shared" si="2"/>
        <v>0</v>
      </c>
      <c r="H80" s="145"/>
    </row>
    <row r="81" spans="1:8">
      <c r="A81" s="140" t="s">
        <v>528</v>
      </c>
      <c r="B81" s="141" t="s">
        <v>590</v>
      </c>
      <c r="C81" s="158"/>
      <c r="D81" s="142" t="s">
        <v>315</v>
      </c>
      <c r="E81" s="142">
        <v>6</v>
      </c>
      <c r="F81" s="143"/>
      <c r="G81" s="144">
        <f>E81*F81</f>
        <v>0</v>
      </c>
      <c r="H81" s="145"/>
    </row>
    <row r="82" spans="1:8">
      <c r="A82" s="140" t="s">
        <v>530</v>
      </c>
      <c r="B82" s="141" t="s">
        <v>1208</v>
      </c>
      <c r="C82" s="158"/>
      <c r="D82" s="142" t="s">
        <v>315</v>
      </c>
      <c r="E82" s="142">
        <v>6</v>
      </c>
      <c r="F82" s="143"/>
      <c r="G82" s="144">
        <f>E82*F82</f>
        <v>0</v>
      </c>
      <c r="H82" s="145"/>
    </row>
    <row r="83" spans="1:8" ht="13.8">
      <c r="A83" s="140" t="s">
        <v>532</v>
      </c>
      <c r="B83" s="141" t="s">
        <v>1166</v>
      </c>
      <c r="C83" s="158"/>
      <c r="D83" s="142" t="s">
        <v>408</v>
      </c>
      <c r="E83" s="142">
        <v>1</v>
      </c>
      <c r="F83" s="143"/>
      <c r="G83" s="144">
        <f t="shared" si="2"/>
        <v>0</v>
      </c>
      <c r="H83" s="160"/>
    </row>
    <row r="84" spans="1:8" ht="13.8">
      <c r="A84" s="140" t="s">
        <v>534</v>
      </c>
      <c r="B84" s="141" t="s">
        <v>1167</v>
      </c>
      <c r="C84" s="158"/>
      <c r="D84" s="142" t="s">
        <v>408</v>
      </c>
      <c r="E84" s="142">
        <v>1</v>
      </c>
      <c r="F84" s="143"/>
      <c r="G84" s="144">
        <f t="shared" si="2"/>
        <v>0</v>
      </c>
      <c r="H84" s="160"/>
    </row>
    <row r="85" spans="1:8">
      <c r="A85" s="140" t="s">
        <v>413</v>
      </c>
      <c r="B85" s="488"/>
      <c r="C85" s="488"/>
      <c r="D85" s="488"/>
      <c r="E85" s="488"/>
      <c r="F85" s="489"/>
      <c r="G85" s="154">
        <f>SUM(G73:G84)</f>
        <v>0</v>
      </c>
      <c r="H85" s="119"/>
    </row>
    <row r="86" spans="1:8" ht="13.8">
      <c r="A86" s="116"/>
      <c r="B86" s="117"/>
      <c r="C86" s="117"/>
      <c r="D86" s="117"/>
      <c r="E86" s="117"/>
      <c r="F86" s="117"/>
      <c r="G86" s="118"/>
      <c r="H86" s="160"/>
    </row>
    <row r="87" spans="1:8">
      <c r="A87" s="116"/>
      <c r="B87" s="117"/>
      <c r="C87" s="117"/>
      <c r="D87" s="117"/>
      <c r="E87" s="117"/>
      <c r="F87" s="117"/>
      <c r="G87" s="118"/>
      <c r="H87" s="119"/>
    </row>
    <row r="88" spans="1:8" ht="13.8">
      <c r="A88" s="490" t="s">
        <v>603</v>
      </c>
      <c r="B88" s="491"/>
      <c r="C88" s="491"/>
      <c r="D88" s="491"/>
      <c r="E88" s="491"/>
      <c r="F88" s="491"/>
      <c r="G88" s="491"/>
      <c r="H88" s="160"/>
    </row>
    <row r="89" spans="1:8">
      <c r="A89" s="140" t="s">
        <v>536</v>
      </c>
      <c r="B89" s="147" t="s">
        <v>1178</v>
      </c>
      <c r="C89" s="147"/>
      <c r="D89" s="142" t="s">
        <v>408</v>
      </c>
      <c r="E89" s="142">
        <v>1</v>
      </c>
      <c r="F89" s="143"/>
      <c r="G89" s="144">
        <f t="shared" ref="G89:G95" si="3">+F89*E89</f>
        <v>0</v>
      </c>
      <c r="H89" s="119"/>
    </row>
    <row r="90" spans="1:8" ht="13.8">
      <c r="A90" s="140" t="s">
        <v>538</v>
      </c>
      <c r="B90" s="147" t="s">
        <v>1179</v>
      </c>
      <c r="C90" s="147"/>
      <c r="D90" s="142" t="s">
        <v>408</v>
      </c>
      <c r="E90" s="142">
        <v>1</v>
      </c>
      <c r="F90" s="143"/>
      <c r="G90" s="144">
        <f t="shared" si="3"/>
        <v>0</v>
      </c>
      <c r="H90" s="160"/>
    </row>
    <row r="91" spans="1:8" ht="13.8">
      <c r="A91" s="140" t="s">
        <v>540</v>
      </c>
      <c r="B91" s="147" t="s">
        <v>594</v>
      </c>
      <c r="C91" s="147"/>
      <c r="D91" s="142" t="s">
        <v>408</v>
      </c>
      <c r="E91" s="142">
        <v>1</v>
      </c>
      <c r="F91" s="143"/>
      <c r="G91" s="144">
        <f t="shared" si="3"/>
        <v>0</v>
      </c>
      <c r="H91" s="160"/>
    </row>
    <row r="92" spans="1:8" ht="13.8">
      <c r="A92" s="140" t="s">
        <v>542</v>
      </c>
      <c r="B92" s="147" t="s">
        <v>619</v>
      </c>
      <c r="C92" s="147"/>
      <c r="D92" s="142" t="s">
        <v>408</v>
      </c>
      <c r="E92" s="142">
        <v>1</v>
      </c>
      <c r="F92" s="143"/>
      <c r="G92" s="144">
        <f>+F92*E92</f>
        <v>0</v>
      </c>
      <c r="H92" s="160"/>
    </row>
    <row r="93" spans="1:8" ht="13.8">
      <c r="A93" s="140" t="s">
        <v>544</v>
      </c>
      <c r="B93" s="147" t="s">
        <v>1180</v>
      </c>
      <c r="C93" s="147"/>
      <c r="D93" s="142" t="s">
        <v>408</v>
      </c>
      <c r="E93" s="142">
        <v>1</v>
      </c>
      <c r="F93" s="143"/>
      <c r="G93" s="144">
        <f t="shared" si="3"/>
        <v>0</v>
      </c>
      <c r="H93" s="160"/>
    </row>
    <row r="94" spans="1:8" ht="14.4">
      <c r="A94" s="140" t="s">
        <v>546</v>
      </c>
      <c r="B94" s="147" t="s">
        <v>609</v>
      </c>
      <c r="C94" s="147"/>
      <c r="D94" s="142" t="s">
        <v>408</v>
      </c>
      <c r="E94" s="142">
        <v>1</v>
      </c>
      <c r="F94" s="143"/>
      <c r="G94" s="144">
        <f t="shared" si="3"/>
        <v>0</v>
      </c>
      <c r="H94" s="166"/>
    </row>
    <row r="95" spans="1:8" ht="13.8">
      <c r="A95" s="140" t="s">
        <v>548</v>
      </c>
      <c r="B95" s="147" t="s">
        <v>611</v>
      </c>
      <c r="C95" s="147"/>
      <c r="D95" s="142" t="s">
        <v>408</v>
      </c>
      <c r="E95" s="142">
        <v>1</v>
      </c>
      <c r="F95" s="143"/>
      <c r="G95" s="144">
        <f t="shared" si="3"/>
        <v>0</v>
      </c>
      <c r="H95" s="160"/>
    </row>
    <row r="96" spans="1:8" ht="13.8">
      <c r="A96" s="140" t="s">
        <v>550</v>
      </c>
      <c r="B96" s="147" t="s">
        <v>1181</v>
      </c>
      <c r="C96" s="147"/>
      <c r="D96" s="142" t="s">
        <v>408</v>
      </c>
      <c r="E96" s="142">
        <v>1</v>
      </c>
      <c r="F96" s="143"/>
      <c r="G96" s="144">
        <f>+F96*E96</f>
        <v>0</v>
      </c>
      <c r="H96" s="160"/>
    </row>
    <row r="97" spans="1:8" ht="13.8">
      <c r="A97" s="140"/>
      <c r="B97" s="147"/>
      <c r="C97" s="147"/>
      <c r="D97" s="142"/>
      <c r="E97" s="147"/>
      <c r="F97" s="147"/>
      <c r="G97" s="154">
        <f>SUM(G89:G96)</f>
        <v>0</v>
      </c>
      <c r="H97" s="160"/>
    </row>
    <row r="98" spans="1:8" ht="13.8">
      <c r="A98" s="140"/>
      <c r="B98" s="147" t="s">
        <v>628</v>
      </c>
      <c r="C98" s="147"/>
      <c r="D98" s="142"/>
      <c r="E98" s="147"/>
      <c r="F98" s="147"/>
      <c r="G98" s="154">
        <f>G55+G71+G85+G97</f>
        <v>0</v>
      </c>
      <c r="H98" s="160"/>
    </row>
  </sheetData>
  <mergeCells count="9">
    <mergeCell ref="A72:G72"/>
    <mergeCell ref="B85:F85"/>
    <mergeCell ref="A88:G88"/>
    <mergeCell ref="D7:F7"/>
    <mergeCell ref="A9:G9"/>
    <mergeCell ref="A10:G10"/>
    <mergeCell ref="B55:F55"/>
    <mergeCell ref="A56:G56"/>
    <mergeCell ref="B71:F71"/>
  </mergeCells>
  <pageMargins left="0.7" right="0.7" top="0.78740157499999996" bottom="0.78740157499999996" header="0.3" footer="0.3"/>
  <pageSetup paperSize="9" scale="8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
  <sheetViews>
    <sheetView view="pageBreakPreview" topLeftCell="A59" zoomScale="60" zoomScaleNormal="100" workbookViewId="0">
      <selection activeCell="D91" sqref="D91"/>
    </sheetView>
  </sheetViews>
  <sheetFormatPr defaultRowHeight="10.199999999999999"/>
  <cols>
    <col min="2" max="2" width="73.28515625" customWidth="1"/>
    <col min="5" max="5" width="10.28515625" bestFit="1" customWidth="1"/>
    <col min="6" max="6" width="12" bestFit="1" customWidth="1"/>
    <col min="7" max="7" width="13.28515625" customWidth="1"/>
    <col min="8" max="8" width="12.7109375" bestFit="1" customWidth="1"/>
  </cols>
  <sheetData>
    <row r="1" spans="1:8" ht="13.2">
      <c r="A1" s="114"/>
      <c r="B1" s="167" t="s">
        <v>1210</v>
      </c>
      <c r="C1" s="114"/>
      <c r="D1" s="114"/>
      <c r="E1" s="114"/>
      <c r="F1" s="114"/>
      <c r="G1" s="114"/>
      <c r="H1" s="114"/>
    </row>
    <row r="2" spans="1:8">
      <c r="A2" s="114"/>
      <c r="B2" s="114"/>
      <c r="C2" s="114"/>
      <c r="D2" s="114"/>
      <c r="E2" s="114"/>
      <c r="F2" s="114"/>
      <c r="G2" s="114"/>
      <c r="H2" s="114"/>
    </row>
    <row r="3" spans="1:8" ht="17.399999999999999">
      <c r="A3" s="168"/>
      <c r="B3" s="114"/>
      <c r="C3" s="114"/>
      <c r="D3" s="114"/>
      <c r="E3" s="114"/>
      <c r="F3" s="114"/>
      <c r="G3" s="114"/>
      <c r="H3" s="114"/>
    </row>
    <row r="4" spans="1:8" ht="17.399999999999999">
      <c r="A4" s="168" t="s">
        <v>1211</v>
      </c>
      <c r="B4" s="114"/>
      <c r="C4" s="114"/>
      <c r="D4" s="114"/>
      <c r="E4" s="114"/>
      <c r="F4" s="114"/>
      <c r="G4" s="114"/>
      <c r="H4" s="114"/>
    </row>
    <row r="5" spans="1:8">
      <c r="A5" s="114"/>
      <c r="B5" s="114"/>
      <c r="C5" s="114"/>
      <c r="D5" s="114"/>
      <c r="E5" s="114"/>
      <c r="F5" s="114"/>
      <c r="G5" s="114"/>
      <c r="H5" s="114"/>
    </row>
    <row r="6" spans="1:8">
      <c r="A6" s="114"/>
      <c r="B6" s="114"/>
      <c r="C6" s="114"/>
      <c r="D6" s="114"/>
      <c r="E6" s="114"/>
      <c r="F6" s="114"/>
      <c r="G6" s="114"/>
      <c r="H6" s="114"/>
    </row>
    <row r="7" spans="1:8" ht="22.8">
      <c r="A7" s="169" t="s">
        <v>1212</v>
      </c>
      <c r="B7" s="170" t="s">
        <v>1213</v>
      </c>
      <c r="C7" s="171" t="s">
        <v>1214</v>
      </c>
      <c r="D7" s="172" t="s">
        <v>1215</v>
      </c>
      <c r="E7" s="173" t="s">
        <v>1216</v>
      </c>
      <c r="F7" s="173" t="s">
        <v>1217</v>
      </c>
      <c r="G7" s="173" t="s">
        <v>1218</v>
      </c>
      <c r="H7" s="173" t="s">
        <v>1219</v>
      </c>
    </row>
    <row r="8" spans="1:8" ht="13.2">
      <c r="A8" s="174"/>
      <c r="B8" s="175" t="s">
        <v>1220</v>
      </c>
      <c r="C8" s="176"/>
      <c r="D8" s="177" t="s">
        <v>1221</v>
      </c>
      <c r="E8" s="178"/>
      <c r="F8" s="178"/>
      <c r="G8" s="178"/>
      <c r="H8" s="178"/>
    </row>
    <row r="9" spans="1:8" ht="11.4">
      <c r="A9" s="179">
        <v>0.21</v>
      </c>
      <c r="B9" s="180" t="s">
        <v>1222</v>
      </c>
      <c r="C9" s="181" t="s">
        <v>315</v>
      </c>
      <c r="D9" s="182">
        <v>1</v>
      </c>
      <c r="E9" s="183"/>
      <c r="F9" s="183">
        <f t="shared" ref="F9:F37" si="0">D9*E9</f>
        <v>0</v>
      </c>
      <c r="G9" s="183"/>
      <c r="H9" s="183">
        <f t="shared" ref="H9:H37" si="1">D9*G9</f>
        <v>0</v>
      </c>
    </row>
    <row r="10" spans="1:8" ht="11.4">
      <c r="A10" s="184">
        <v>0.21</v>
      </c>
      <c r="B10" s="185" t="s">
        <v>1223</v>
      </c>
      <c r="C10" s="186" t="s">
        <v>315</v>
      </c>
      <c r="D10" s="187">
        <v>38</v>
      </c>
      <c r="E10" s="188"/>
      <c r="F10" s="188">
        <f t="shared" si="0"/>
        <v>0</v>
      </c>
      <c r="G10" s="188"/>
      <c r="H10" s="188">
        <f t="shared" si="1"/>
        <v>0</v>
      </c>
    </row>
    <row r="11" spans="1:8" ht="11.4">
      <c r="A11" s="184">
        <v>0.21</v>
      </c>
      <c r="B11" s="185" t="s">
        <v>1224</v>
      </c>
      <c r="C11" s="186" t="s">
        <v>315</v>
      </c>
      <c r="D11" s="187">
        <v>1</v>
      </c>
      <c r="E11" s="188"/>
      <c r="F11" s="188">
        <f t="shared" si="0"/>
        <v>0</v>
      </c>
      <c r="G11" s="188"/>
      <c r="H11" s="188">
        <f t="shared" si="1"/>
        <v>0</v>
      </c>
    </row>
    <row r="12" spans="1:8" ht="22.8">
      <c r="A12" s="179">
        <v>0.21</v>
      </c>
      <c r="B12" s="180" t="s">
        <v>1225</v>
      </c>
      <c r="C12" s="181" t="s">
        <v>315</v>
      </c>
      <c r="D12" s="182">
        <v>4</v>
      </c>
      <c r="E12" s="183"/>
      <c r="F12" s="183">
        <f t="shared" si="0"/>
        <v>0</v>
      </c>
      <c r="G12" s="183"/>
      <c r="H12" s="183">
        <f t="shared" si="1"/>
        <v>0</v>
      </c>
    </row>
    <row r="13" spans="1:8" ht="11.4">
      <c r="A13" s="184">
        <v>0.21</v>
      </c>
      <c r="B13" s="180" t="s">
        <v>1226</v>
      </c>
      <c r="C13" s="186" t="s">
        <v>315</v>
      </c>
      <c r="D13" s="187">
        <v>8</v>
      </c>
      <c r="E13" s="188"/>
      <c r="F13" s="188">
        <f t="shared" si="0"/>
        <v>0</v>
      </c>
      <c r="G13" s="188"/>
      <c r="H13" s="188">
        <f t="shared" si="1"/>
        <v>0</v>
      </c>
    </row>
    <row r="14" spans="1:8" ht="11.4">
      <c r="A14" s="184">
        <v>0.21</v>
      </c>
      <c r="B14" s="180" t="s">
        <v>1227</v>
      </c>
      <c r="C14" s="186" t="s">
        <v>315</v>
      </c>
      <c r="D14" s="187">
        <v>10</v>
      </c>
      <c r="E14" s="188"/>
      <c r="F14" s="188">
        <f t="shared" si="0"/>
        <v>0</v>
      </c>
      <c r="G14" s="188"/>
      <c r="H14" s="188">
        <f t="shared" si="1"/>
        <v>0</v>
      </c>
    </row>
    <row r="15" spans="1:8" ht="22.8">
      <c r="A15" s="179">
        <v>0.21</v>
      </c>
      <c r="B15" s="180" t="s">
        <v>1228</v>
      </c>
      <c r="C15" s="181" t="s">
        <v>315</v>
      </c>
      <c r="D15" s="182">
        <v>10</v>
      </c>
      <c r="E15" s="183"/>
      <c r="F15" s="183">
        <f t="shared" si="0"/>
        <v>0</v>
      </c>
      <c r="G15" s="183"/>
      <c r="H15" s="183">
        <f t="shared" si="1"/>
        <v>0</v>
      </c>
    </row>
    <row r="16" spans="1:8" ht="22.8">
      <c r="A16" s="179">
        <v>0.21</v>
      </c>
      <c r="B16" s="180" t="s">
        <v>1229</v>
      </c>
      <c r="C16" s="181" t="s">
        <v>315</v>
      </c>
      <c r="D16" s="182">
        <v>1</v>
      </c>
      <c r="E16" s="183"/>
      <c r="F16" s="183">
        <f t="shared" si="0"/>
        <v>0</v>
      </c>
      <c r="G16" s="183"/>
      <c r="H16" s="183">
        <f t="shared" si="1"/>
        <v>0</v>
      </c>
    </row>
    <row r="17" spans="1:8" ht="22.8">
      <c r="A17" s="179">
        <v>0.21</v>
      </c>
      <c r="B17" s="180" t="s">
        <v>1230</v>
      </c>
      <c r="C17" s="181" t="s">
        <v>315</v>
      </c>
      <c r="D17" s="182">
        <v>1</v>
      </c>
      <c r="E17" s="183"/>
      <c r="F17" s="183">
        <f t="shared" si="0"/>
        <v>0</v>
      </c>
      <c r="G17" s="183"/>
      <c r="H17" s="183">
        <f t="shared" si="1"/>
        <v>0</v>
      </c>
    </row>
    <row r="18" spans="1:8" ht="22.8">
      <c r="A18" s="179">
        <v>0.21</v>
      </c>
      <c r="B18" s="180" t="s">
        <v>1231</v>
      </c>
      <c r="C18" s="181" t="s">
        <v>315</v>
      </c>
      <c r="D18" s="182">
        <v>1</v>
      </c>
      <c r="E18" s="183"/>
      <c r="F18" s="183">
        <f t="shared" si="0"/>
        <v>0</v>
      </c>
      <c r="G18" s="183"/>
      <c r="H18" s="183">
        <f t="shared" si="1"/>
        <v>0</v>
      </c>
    </row>
    <row r="19" spans="1:8" ht="11.4">
      <c r="A19" s="184">
        <v>0.21</v>
      </c>
      <c r="B19" s="180" t="s">
        <v>1232</v>
      </c>
      <c r="C19" s="186" t="s">
        <v>315</v>
      </c>
      <c r="D19" s="187">
        <v>1</v>
      </c>
      <c r="E19" s="188"/>
      <c r="F19" s="188">
        <f t="shared" si="0"/>
        <v>0</v>
      </c>
      <c r="G19" s="188"/>
      <c r="H19" s="188">
        <f t="shared" si="1"/>
        <v>0</v>
      </c>
    </row>
    <row r="20" spans="1:8" ht="11.4">
      <c r="A20" s="179">
        <v>0.21</v>
      </c>
      <c r="B20" s="180" t="s">
        <v>1233</v>
      </c>
      <c r="C20" s="181" t="s">
        <v>315</v>
      </c>
      <c r="D20" s="182">
        <v>8</v>
      </c>
      <c r="E20" s="183"/>
      <c r="F20" s="183">
        <f t="shared" si="0"/>
        <v>0</v>
      </c>
      <c r="G20" s="183"/>
      <c r="H20" s="183">
        <f t="shared" si="1"/>
        <v>0</v>
      </c>
    </row>
    <row r="21" spans="1:8" ht="11.4">
      <c r="A21" s="184">
        <v>0.21</v>
      </c>
      <c r="B21" s="180" t="s">
        <v>1234</v>
      </c>
      <c r="C21" s="186" t="s">
        <v>315</v>
      </c>
      <c r="D21" s="187">
        <v>8</v>
      </c>
      <c r="E21" s="188"/>
      <c r="F21" s="188">
        <f t="shared" si="0"/>
        <v>0</v>
      </c>
      <c r="G21" s="188"/>
      <c r="H21" s="188">
        <f t="shared" si="1"/>
        <v>0</v>
      </c>
    </row>
    <row r="22" spans="1:8" ht="11.4">
      <c r="A22" s="184">
        <v>0.21</v>
      </c>
      <c r="B22" s="189" t="s">
        <v>1235</v>
      </c>
      <c r="C22" s="186" t="s">
        <v>315</v>
      </c>
      <c r="D22" s="187">
        <v>4</v>
      </c>
      <c r="E22" s="188"/>
      <c r="F22" s="188">
        <f t="shared" si="0"/>
        <v>0</v>
      </c>
      <c r="G22" s="188"/>
      <c r="H22" s="188">
        <f t="shared" si="1"/>
        <v>0</v>
      </c>
    </row>
    <row r="23" spans="1:8" ht="22.8">
      <c r="A23" s="179">
        <v>0.21</v>
      </c>
      <c r="B23" s="180" t="s">
        <v>1236</v>
      </c>
      <c r="C23" s="181" t="s">
        <v>315</v>
      </c>
      <c r="D23" s="182">
        <v>12</v>
      </c>
      <c r="E23" s="183"/>
      <c r="F23" s="183">
        <f t="shared" si="0"/>
        <v>0</v>
      </c>
      <c r="G23" s="183"/>
      <c r="H23" s="183">
        <f t="shared" si="1"/>
        <v>0</v>
      </c>
    </row>
    <row r="24" spans="1:8" ht="11.4">
      <c r="A24" s="184">
        <v>0.21</v>
      </c>
      <c r="B24" s="180" t="s">
        <v>1237</v>
      </c>
      <c r="C24" s="186" t="s">
        <v>315</v>
      </c>
      <c r="D24" s="187">
        <v>12</v>
      </c>
      <c r="E24" s="188"/>
      <c r="F24" s="188">
        <f t="shared" si="0"/>
        <v>0</v>
      </c>
      <c r="G24" s="188"/>
      <c r="H24" s="188">
        <f t="shared" si="1"/>
        <v>0</v>
      </c>
    </row>
    <row r="25" spans="1:8" ht="11.4">
      <c r="A25" s="184">
        <v>0.21</v>
      </c>
      <c r="B25" s="180" t="s">
        <v>1238</v>
      </c>
      <c r="C25" s="186" t="s">
        <v>315</v>
      </c>
      <c r="D25" s="187">
        <v>12</v>
      </c>
      <c r="E25" s="188"/>
      <c r="F25" s="188">
        <f t="shared" si="0"/>
        <v>0</v>
      </c>
      <c r="G25" s="188"/>
      <c r="H25" s="188">
        <f t="shared" si="1"/>
        <v>0</v>
      </c>
    </row>
    <row r="26" spans="1:8" ht="11.4">
      <c r="A26" s="184">
        <v>0.21</v>
      </c>
      <c r="B26" s="180" t="s">
        <v>1239</v>
      </c>
      <c r="C26" s="186" t="s">
        <v>315</v>
      </c>
      <c r="D26" s="187">
        <v>12</v>
      </c>
      <c r="E26" s="188"/>
      <c r="F26" s="188">
        <f t="shared" si="0"/>
        <v>0</v>
      </c>
      <c r="G26" s="188"/>
      <c r="H26" s="188">
        <f t="shared" si="1"/>
        <v>0</v>
      </c>
    </row>
    <row r="27" spans="1:8" ht="11.4">
      <c r="A27" s="184">
        <v>0.21</v>
      </c>
      <c r="B27" s="180" t="s">
        <v>1240</v>
      </c>
      <c r="C27" s="186" t="s">
        <v>315</v>
      </c>
      <c r="D27" s="187">
        <v>8</v>
      </c>
      <c r="E27" s="188"/>
      <c r="F27" s="188">
        <f t="shared" si="0"/>
        <v>0</v>
      </c>
      <c r="G27" s="188"/>
      <c r="H27" s="188">
        <f t="shared" si="1"/>
        <v>0</v>
      </c>
    </row>
    <row r="28" spans="1:8" ht="11.4">
      <c r="A28" s="184">
        <v>0.21</v>
      </c>
      <c r="B28" s="180" t="s">
        <v>1241</v>
      </c>
      <c r="C28" s="186" t="s">
        <v>315</v>
      </c>
      <c r="D28" s="187">
        <v>13</v>
      </c>
      <c r="E28" s="188"/>
      <c r="F28" s="188">
        <f t="shared" si="0"/>
        <v>0</v>
      </c>
      <c r="G28" s="188"/>
      <c r="H28" s="188">
        <f t="shared" si="1"/>
        <v>0</v>
      </c>
    </row>
    <row r="29" spans="1:8" ht="11.4">
      <c r="A29" s="184">
        <v>0.21</v>
      </c>
      <c r="B29" s="180" t="s">
        <v>1242</v>
      </c>
      <c r="C29" s="186" t="s">
        <v>315</v>
      </c>
      <c r="D29" s="187">
        <v>2</v>
      </c>
      <c r="E29" s="188"/>
      <c r="F29" s="188">
        <f>D29*E29</f>
        <v>0</v>
      </c>
      <c r="G29" s="188"/>
      <c r="H29" s="188">
        <f>D29*G29</f>
        <v>0</v>
      </c>
    </row>
    <row r="30" spans="1:8" ht="11.4">
      <c r="A30" s="184">
        <v>0.21</v>
      </c>
      <c r="B30" s="180" t="s">
        <v>1243</v>
      </c>
      <c r="C30" s="186" t="s">
        <v>315</v>
      </c>
      <c r="D30" s="187">
        <v>8</v>
      </c>
      <c r="E30" s="188"/>
      <c r="F30" s="188">
        <f>D30*E30</f>
        <v>0</v>
      </c>
      <c r="G30" s="188"/>
      <c r="H30" s="188">
        <f>D30*G30</f>
        <v>0</v>
      </c>
    </row>
    <row r="31" spans="1:8" ht="11.4">
      <c r="A31" s="184">
        <v>0.21</v>
      </c>
      <c r="B31" s="180" t="s">
        <v>1244</v>
      </c>
      <c r="C31" s="186" t="s">
        <v>315</v>
      </c>
      <c r="D31" s="187">
        <v>7</v>
      </c>
      <c r="E31" s="188"/>
      <c r="F31" s="188">
        <f t="shared" si="0"/>
        <v>0</v>
      </c>
      <c r="G31" s="188"/>
      <c r="H31" s="188">
        <f t="shared" si="1"/>
        <v>0</v>
      </c>
    </row>
    <row r="32" spans="1:8" ht="11.4">
      <c r="A32" s="179">
        <v>0.21</v>
      </c>
      <c r="B32" s="180" t="s">
        <v>1245</v>
      </c>
      <c r="C32" s="181" t="s">
        <v>315</v>
      </c>
      <c r="D32" s="182">
        <v>16</v>
      </c>
      <c r="E32" s="183"/>
      <c r="F32" s="183">
        <f t="shared" si="0"/>
        <v>0</v>
      </c>
      <c r="G32" s="183"/>
      <c r="H32" s="183">
        <f t="shared" si="1"/>
        <v>0</v>
      </c>
    </row>
    <row r="33" spans="1:8" ht="22.8">
      <c r="A33" s="179">
        <v>0.21</v>
      </c>
      <c r="B33" s="180" t="s">
        <v>1246</v>
      </c>
      <c r="C33" s="181" t="s">
        <v>156</v>
      </c>
      <c r="D33" s="182">
        <v>12</v>
      </c>
      <c r="E33" s="183"/>
      <c r="F33" s="183">
        <f t="shared" si="0"/>
        <v>0</v>
      </c>
      <c r="G33" s="183"/>
      <c r="H33" s="183">
        <f t="shared" si="1"/>
        <v>0</v>
      </c>
    </row>
    <row r="34" spans="1:8" ht="11.4">
      <c r="A34" s="184">
        <v>0.21</v>
      </c>
      <c r="B34" s="180" t="s">
        <v>1247</v>
      </c>
      <c r="C34" s="186" t="s">
        <v>315</v>
      </c>
      <c r="D34" s="187">
        <v>2</v>
      </c>
      <c r="E34" s="188"/>
      <c r="F34" s="188">
        <f t="shared" si="0"/>
        <v>0</v>
      </c>
      <c r="G34" s="188"/>
      <c r="H34" s="188">
        <f t="shared" si="1"/>
        <v>0</v>
      </c>
    </row>
    <row r="35" spans="1:8" ht="11.4">
      <c r="A35" s="184">
        <v>0.21</v>
      </c>
      <c r="B35" s="180" t="s">
        <v>1248</v>
      </c>
      <c r="C35" s="186" t="s">
        <v>315</v>
      </c>
      <c r="D35" s="187">
        <v>2</v>
      </c>
      <c r="E35" s="188"/>
      <c r="F35" s="188">
        <f t="shared" si="0"/>
        <v>0</v>
      </c>
      <c r="G35" s="188"/>
      <c r="H35" s="188">
        <f t="shared" si="1"/>
        <v>0</v>
      </c>
    </row>
    <row r="36" spans="1:8" ht="11.4">
      <c r="A36" s="184">
        <v>0.21</v>
      </c>
      <c r="B36" s="180" t="s">
        <v>1249</v>
      </c>
      <c r="C36" s="186" t="s">
        <v>315</v>
      </c>
      <c r="D36" s="187">
        <v>3</v>
      </c>
      <c r="E36" s="188"/>
      <c r="F36" s="188">
        <f t="shared" si="0"/>
        <v>0</v>
      </c>
      <c r="G36" s="188"/>
      <c r="H36" s="188">
        <f t="shared" si="1"/>
        <v>0</v>
      </c>
    </row>
    <row r="37" spans="1:8" ht="11.4">
      <c r="A37" s="184">
        <v>0.21</v>
      </c>
      <c r="B37" s="180" t="s">
        <v>1250</v>
      </c>
      <c r="C37" s="186" t="s">
        <v>315</v>
      </c>
      <c r="D37" s="187">
        <v>3</v>
      </c>
      <c r="E37" s="188"/>
      <c r="F37" s="188">
        <f t="shared" si="0"/>
        <v>0</v>
      </c>
      <c r="G37" s="188"/>
      <c r="H37" s="188">
        <f t="shared" si="1"/>
        <v>0</v>
      </c>
    </row>
    <row r="38" spans="1:8" ht="13.2">
      <c r="A38" s="190"/>
      <c r="B38" s="191" t="s">
        <v>1251</v>
      </c>
      <c r="C38" s="192"/>
      <c r="D38" s="193" t="s">
        <v>1221</v>
      </c>
      <c r="E38" s="194"/>
      <c r="F38" s="194"/>
      <c r="G38" s="194"/>
      <c r="H38" s="194"/>
    </row>
    <row r="39" spans="1:8" ht="11.4">
      <c r="A39" s="179">
        <v>0.21</v>
      </c>
      <c r="B39" s="180" t="s">
        <v>1252</v>
      </c>
      <c r="C39" s="181" t="s">
        <v>156</v>
      </c>
      <c r="D39" s="182">
        <v>46</v>
      </c>
      <c r="E39" s="183"/>
      <c r="F39" s="183">
        <f t="shared" ref="F39:F45" si="2">D39*E39</f>
        <v>0</v>
      </c>
      <c r="G39" s="183"/>
      <c r="H39" s="183">
        <f t="shared" ref="H39:H45" si="3">D39*G39</f>
        <v>0</v>
      </c>
    </row>
    <row r="40" spans="1:8" ht="11.4">
      <c r="A40" s="179">
        <v>0.21</v>
      </c>
      <c r="B40" s="180" t="s">
        <v>1253</v>
      </c>
      <c r="C40" s="181" t="s">
        <v>156</v>
      </c>
      <c r="D40" s="182">
        <v>46</v>
      </c>
      <c r="E40" s="183"/>
      <c r="F40" s="183">
        <f t="shared" si="2"/>
        <v>0</v>
      </c>
      <c r="G40" s="183"/>
      <c r="H40" s="183">
        <f t="shared" si="3"/>
        <v>0</v>
      </c>
    </row>
    <row r="41" spans="1:8" ht="11.4">
      <c r="A41" s="184">
        <v>0.21</v>
      </c>
      <c r="B41" s="180" t="s">
        <v>1254</v>
      </c>
      <c r="C41" s="186" t="s">
        <v>156</v>
      </c>
      <c r="D41" s="187">
        <v>748</v>
      </c>
      <c r="E41" s="188"/>
      <c r="F41" s="188">
        <f t="shared" si="2"/>
        <v>0</v>
      </c>
      <c r="G41" s="188"/>
      <c r="H41" s="188">
        <f t="shared" si="3"/>
        <v>0</v>
      </c>
    </row>
    <row r="42" spans="1:8" ht="11.4">
      <c r="A42" s="179">
        <v>0.21</v>
      </c>
      <c r="B42" s="180" t="s">
        <v>1255</v>
      </c>
      <c r="C42" s="181" t="s">
        <v>156</v>
      </c>
      <c r="D42" s="182">
        <v>96</v>
      </c>
      <c r="E42" s="183"/>
      <c r="F42" s="183">
        <f t="shared" si="2"/>
        <v>0</v>
      </c>
      <c r="G42" s="183"/>
      <c r="H42" s="183">
        <f t="shared" si="3"/>
        <v>0</v>
      </c>
    </row>
    <row r="43" spans="1:8" ht="22.8">
      <c r="A43" s="179">
        <v>0.21</v>
      </c>
      <c r="B43" s="180" t="s">
        <v>1256</v>
      </c>
      <c r="C43" s="181" t="s">
        <v>156</v>
      </c>
      <c r="D43" s="182">
        <v>24</v>
      </c>
      <c r="E43" s="183"/>
      <c r="F43" s="183">
        <f t="shared" si="2"/>
        <v>0</v>
      </c>
      <c r="G43" s="183"/>
      <c r="H43" s="183">
        <f t="shared" si="3"/>
        <v>0</v>
      </c>
    </row>
    <row r="44" spans="1:8" ht="11.4">
      <c r="A44" s="184">
        <v>0.21</v>
      </c>
      <c r="B44" s="180" t="s">
        <v>1257</v>
      </c>
      <c r="C44" s="186" t="s">
        <v>156</v>
      </c>
      <c r="D44" s="187">
        <v>138</v>
      </c>
      <c r="E44" s="188"/>
      <c r="F44" s="188">
        <f t="shared" si="2"/>
        <v>0</v>
      </c>
      <c r="G44" s="188"/>
      <c r="H44" s="188">
        <f t="shared" si="3"/>
        <v>0</v>
      </c>
    </row>
    <row r="45" spans="1:8" ht="11.4">
      <c r="A45" s="184">
        <v>0.21</v>
      </c>
      <c r="B45" s="180" t="s">
        <v>1258</v>
      </c>
      <c r="C45" s="186" t="s">
        <v>156</v>
      </c>
      <c r="D45" s="187">
        <v>2176</v>
      </c>
      <c r="E45" s="188"/>
      <c r="F45" s="188">
        <f t="shared" si="2"/>
        <v>0</v>
      </c>
      <c r="G45" s="188"/>
      <c r="H45" s="188">
        <f t="shared" si="3"/>
        <v>0</v>
      </c>
    </row>
    <row r="46" spans="1:8" ht="11.4">
      <c r="A46" s="184"/>
      <c r="B46" s="180" t="s">
        <v>1259</v>
      </c>
      <c r="C46" s="186"/>
      <c r="D46" s="187"/>
      <c r="E46" s="188"/>
      <c r="F46" s="188"/>
      <c r="G46" s="188"/>
      <c r="H46" s="188"/>
    </row>
    <row r="47" spans="1:8" ht="11.4">
      <c r="A47" s="184">
        <v>0.21</v>
      </c>
      <c r="B47" s="180" t="s">
        <v>1260</v>
      </c>
      <c r="C47" s="186" t="s">
        <v>156</v>
      </c>
      <c r="D47" s="187">
        <v>304</v>
      </c>
      <c r="E47" s="188"/>
      <c r="F47" s="188">
        <f t="shared" ref="F47:F56" si="4">D47*E47</f>
        <v>0</v>
      </c>
      <c r="G47" s="188"/>
      <c r="H47" s="188">
        <f t="shared" ref="H47:H56" si="5">D47*G47</f>
        <v>0</v>
      </c>
    </row>
    <row r="48" spans="1:8" ht="11.4">
      <c r="A48" s="184">
        <v>0.21</v>
      </c>
      <c r="B48" s="180" t="s">
        <v>1261</v>
      </c>
      <c r="C48" s="186" t="s">
        <v>156</v>
      </c>
      <c r="D48" s="187">
        <v>24</v>
      </c>
      <c r="E48" s="188"/>
      <c r="F48" s="188">
        <f t="shared" si="4"/>
        <v>0</v>
      </c>
      <c r="G48" s="188"/>
      <c r="H48" s="188">
        <f t="shared" si="5"/>
        <v>0</v>
      </c>
    </row>
    <row r="49" spans="1:8" ht="13.2">
      <c r="A49" s="184">
        <v>0.21</v>
      </c>
      <c r="B49" s="180" t="s">
        <v>1262</v>
      </c>
      <c r="C49" s="186" t="s">
        <v>156</v>
      </c>
      <c r="D49" s="187">
        <v>456</v>
      </c>
      <c r="E49" s="188"/>
      <c r="F49" s="188">
        <f t="shared" si="4"/>
        <v>0</v>
      </c>
      <c r="G49" s="188"/>
      <c r="H49" s="188">
        <f t="shared" si="5"/>
        <v>0</v>
      </c>
    </row>
    <row r="50" spans="1:8" ht="13.2">
      <c r="A50" s="184">
        <v>0.21</v>
      </c>
      <c r="B50" s="180" t="s">
        <v>1263</v>
      </c>
      <c r="C50" s="186" t="s">
        <v>156</v>
      </c>
      <c r="D50" s="187">
        <v>148</v>
      </c>
      <c r="E50" s="188"/>
      <c r="F50" s="188">
        <f t="shared" si="4"/>
        <v>0</v>
      </c>
      <c r="G50" s="188"/>
      <c r="H50" s="188">
        <f t="shared" si="5"/>
        <v>0</v>
      </c>
    </row>
    <row r="51" spans="1:8" ht="13.2">
      <c r="A51" s="184">
        <v>0.21</v>
      </c>
      <c r="B51" s="180" t="s">
        <v>1264</v>
      </c>
      <c r="C51" s="186" t="s">
        <v>156</v>
      </c>
      <c r="D51" s="187">
        <v>42</v>
      </c>
      <c r="E51" s="188"/>
      <c r="F51" s="188">
        <f t="shared" si="4"/>
        <v>0</v>
      </c>
      <c r="G51" s="188"/>
      <c r="H51" s="188">
        <f t="shared" si="5"/>
        <v>0</v>
      </c>
    </row>
    <row r="52" spans="1:8" ht="13.2">
      <c r="A52" s="184">
        <v>0.21</v>
      </c>
      <c r="B52" s="180" t="s">
        <v>1265</v>
      </c>
      <c r="C52" s="186" t="s">
        <v>156</v>
      </c>
      <c r="D52" s="187">
        <v>110</v>
      </c>
      <c r="E52" s="188"/>
      <c r="F52" s="188">
        <f t="shared" si="4"/>
        <v>0</v>
      </c>
      <c r="G52" s="188"/>
      <c r="H52" s="188">
        <f t="shared" si="5"/>
        <v>0</v>
      </c>
    </row>
    <row r="53" spans="1:8" ht="13.2">
      <c r="A53" s="184">
        <v>0.21</v>
      </c>
      <c r="B53" s="180" t="s">
        <v>1266</v>
      </c>
      <c r="C53" s="186" t="s">
        <v>156</v>
      </c>
      <c r="D53" s="187">
        <v>80</v>
      </c>
      <c r="E53" s="188"/>
      <c r="F53" s="188">
        <f t="shared" si="4"/>
        <v>0</v>
      </c>
      <c r="G53" s="188"/>
      <c r="H53" s="188">
        <f t="shared" si="5"/>
        <v>0</v>
      </c>
    </row>
    <row r="54" spans="1:8" ht="11.4">
      <c r="A54" s="184">
        <v>0.21</v>
      </c>
      <c r="B54" s="180" t="s">
        <v>1267</v>
      </c>
      <c r="C54" s="186" t="s">
        <v>315</v>
      </c>
      <c r="D54" s="187">
        <v>86</v>
      </c>
      <c r="E54" s="188"/>
      <c r="F54" s="188">
        <f t="shared" si="4"/>
        <v>0</v>
      </c>
      <c r="G54" s="188"/>
      <c r="H54" s="188">
        <f t="shared" si="5"/>
        <v>0</v>
      </c>
    </row>
    <row r="55" spans="1:8" ht="11.4">
      <c r="A55" s="184">
        <v>0.21</v>
      </c>
      <c r="B55" s="180" t="s">
        <v>1268</v>
      </c>
      <c r="C55" s="186" t="s">
        <v>315</v>
      </c>
      <c r="D55" s="187">
        <v>22</v>
      </c>
      <c r="E55" s="188"/>
      <c r="F55" s="188">
        <f t="shared" si="4"/>
        <v>0</v>
      </c>
      <c r="G55" s="188"/>
      <c r="H55" s="188">
        <f t="shared" si="5"/>
        <v>0</v>
      </c>
    </row>
    <row r="56" spans="1:8" ht="11.4">
      <c r="A56" s="184">
        <v>0.21</v>
      </c>
      <c r="B56" s="180" t="s">
        <v>1269</v>
      </c>
      <c r="C56" s="186" t="s">
        <v>315</v>
      </c>
      <c r="D56" s="187">
        <v>216</v>
      </c>
      <c r="E56" s="188"/>
      <c r="F56" s="188">
        <f t="shared" si="4"/>
        <v>0</v>
      </c>
      <c r="G56" s="188"/>
      <c r="H56" s="188">
        <f t="shared" si="5"/>
        <v>0</v>
      </c>
    </row>
    <row r="57" spans="1:8" ht="11.4">
      <c r="A57" s="184">
        <v>0.21</v>
      </c>
      <c r="B57" s="180" t="s">
        <v>1270</v>
      </c>
      <c r="C57" s="186" t="s">
        <v>156</v>
      </c>
      <c r="D57" s="187">
        <v>39</v>
      </c>
      <c r="E57" s="188"/>
      <c r="F57" s="188">
        <f>D57*E57</f>
        <v>0</v>
      </c>
      <c r="G57" s="188"/>
      <c r="H57" s="188">
        <f>D57*G57</f>
        <v>0</v>
      </c>
    </row>
    <row r="58" spans="1:8" ht="11.4">
      <c r="A58" s="184">
        <v>0.21</v>
      </c>
      <c r="B58" s="180" t="s">
        <v>1271</v>
      </c>
      <c r="C58" s="186" t="s">
        <v>156</v>
      </c>
      <c r="D58" s="187">
        <v>6</v>
      </c>
      <c r="E58" s="188"/>
      <c r="F58" s="188">
        <f>D58*E58</f>
        <v>0</v>
      </c>
      <c r="G58" s="188"/>
      <c r="H58" s="188">
        <f>D58*G58</f>
        <v>0</v>
      </c>
    </row>
    <row r="59" spans="1:8" ht="11.4">
      <c r="A59" s="184"/>
      <c r="B59" s="180" t="s">
        <v>1272</v>
      </c>
      <c r="C59" s="186"/>
      <c r="D59" s="187"/>
      <c r="E59" s="188"/>
      <c r="F59" s="188"/>
      <c r="G59" s="188"/>
      <c r="H59" s="188"/>
    </row>
    <row r="60" spans="1:8" ht="11.4">
      <c r="A60" s="184">
        <v>0.21</v>
      </c>
      <c r="B60" s="180" t="s">
        <v>1273</v>
      </c>
      <c r="C60" s="186" t="s">
        <v>156</v>
      </c>
      <c r="D60" s="187">
        <v>75</v>
      </c>
      <c r="E60" s="188"/>
      <c r="F60" s="188">
        <f>D60*E60</f>
        <v>0</v>
      </c>
      <c r="G60" s="188"/>
      <c r="H60" s="188">
        <f>D60*G60</f>
        <v>0</v>
      </c>
    </row>
    <row r="61" spans="1:8" ht="11.4">
      <c r="A61" s="184">
        <v>0.21</v>
      </c>
      <c r="B61" s="180" t="s">
        <v>1274</v>
      </c>
      <c r="C61" s="186" t="s">
        <v>156</v>
      </c>
      <c r="D61" s="187">
        <v>24</v>
      </c>
      <c r="E61" s="188"/>
      <c r="F61" s="188">
        <f>D61*E61</f>
        <v>0</v>
      </c>
      <c r="G61" s="188"/>
      <c r="H61" s="188">
        <f>D61*G61</f>
        <v>0</v>
      </c>
    </row>
    <row r="62" spans="1:8" ht="11.4">
      <c r="A62" s="179"/>
      <c r="B62" s="180" t="s">
        <v>1275</v>
      </c>
      <c r="C62" s="181"/>
      <c r="D62" s="182"/>
      <c r="E62" s="183"/>
      <c r="F62" s="183"/>
      <c r="G62" s="183"/>
      <c r="H62" s="183"/>
    </row>
    <row r="63" spans="1:8" ht="11.4">
      <c r="A63" s="184">
        <v>0.21</v>
      </c>
      <c r="B63" s="180" t="s">
        <v>1276</v>
      </c>
      <c r="C63" s="186" t="s">
        <v>315</v>
      </c>
      <c r="D63" s="187">
        <v>98</v>
      </c>
      <c r="E63" s="188"/>
      <c r="F63" s="188">
        <f>D63*E63</f>
        <v>0</v>
      </c>
      <c r="G63" s="188"/>
      <c r="H63" s="188">
        <f>D63*G63</f>
        <v>0</v>
      </c>
    </row>
    <row r="64" spans="1:8" ht="11.4">
      <c r="A64" s="184">
        <v>0.21</v>
      </c>
      <c r="B64" s="180" t="s">
        <v>1277</v>
      </c>
      <c r="C64" s="186" t="s">
        <v>315</v>
      </c>
      <c r="D64" s="187">
        <v>36</v>
      </c>
      <c r="E64" s="188"/>
      <c r="F64" s="188">
        <f>D64*E64</f>
        <v>0</v>
      </c>
      <c r="G64" s="188"/>
      <c r="H64" s="188">
        <f>D64*G64</f>
        <v>0</v>
      </c>
    </row>
    <row r="65" spans="1:8" ht="11.4">
      <c r="A65" s="184">
        <v>0.21</v>
      </c>
      <c r="B65" s="180" t="s">
        <v>1278</v>
      </c>
      <c r="C65" s="186" t="s">
        <v>156</v>
      </c>
      <c r="D65" s="187">
        <v>114</v>
      </c>
      <c r="E65" s="188"/>
      <c r="F65" s="188">
        <f>D65*E65</f>
        <v>0</v>
      </c>
      <c r="G65" s="188"/>
      <c r="H65" s="188">
        <f>D65*G65</f>
        <v>0</v>
      </c>
    </row>
    <row r="66" spans="1:8" ht="11.4">
      <c r="A66" s="179">
        <v>0.21</v>
      </c>
      <c r="B66" s="180" t="s">
        <v>1279</v>
      </c>
      <c r="C66" s="181" t="s">
        <v>315</v>
      </c>
      <c r="D66" s="182">
        <v>172</v>
      </c>
      <c r="E66" s="183"/>
      <c r="F66" s="183">
        <f t="shared" ref="F66:F84" si="6">D66*E66</f>
        <v>0</v>
      </c>
      <c r="G66" s="183"/>
      <c r="H66" s="183">
        <f t="shared" ref="H66:H84" si="7">D66*G66</f>
        <v>0</v>
      </c>
    </row>
    <row r="67" spans="1:8" ht="11.4">
      <c r="A67" s="179">
        <v>0.21</v>
      </c>
      <c r="B67" s="180" t="s">
        <v>1280</v>
      </c>
      <c r="C67" s="181" t="s">
        <v>156</v>
      </c>
      <c r="D67" s="182">
        <v>144</v>
      </c>
      <c r="E67" s="183"/>
      <c r="F67" s="183">
        <f t="shared" si="6"/>
        <v>0</v>
      </c>
      <c r="G67" s="183"/>
      <c r="H67" s="183">
        <f t="shared" si="7"/>
        <v>0</v>
      </c>
    </row>
    <row r="68" spans="1:8" ht="11.4">
      <c r="A68" s="184">
        <v>0.21</v>
      </c>
      <c r="B68" s="180" t="s">
        <v>1281</v>
      </c>
      <c r="C68" s="186" t="s">
        <v>156</v>
      </c>
      <c r="D68" s="187">
        <v>144</v>
      </c>
      <c r="E68" s="188"/>
      <c r="F68" s="188">
        <f t="shared" si="6"/>
        <v>0</v>
      </c>
      <c r="G68" s="188"/>
      <c r="H68" s="188">
        <f t="shared" si="7"/>
        <v>0</v>
      </c>
    </row>
    <row r="69" spans="1:8" ht="11.4">
      <c r="A69" s="184">
        <v>0.21</v>
      </c>
      <c r="B69" s="180" t="s">
        <v>1282</v>
      </c>
      <c r="C69" s="186" t="s">
        <v>315</v>
      </c>
      <c r="D69" s="187">
        <v>288</v>
      </c>
      <c r="E69" s="188"/>
      <c r="F69" s="188">
        <f t="shared" si="6"/>
        <v>0</v>
      </c>
      <c r="G69" s="188"/>
      <c r="H69" s="188">
        <f t="shared" si="7"/>
        <v>0</v>
      </c>
    </row>
    <row r="70" spans="1:8" ht="11.4">
      <c r="A70" s="184">
        <v>0.21</v>
      </c>
      <c r="B70" s="180" t="s">
        <v>1283</v>
      </c>
      <c r="C70" s="186" t="s">
        <v>315</v>
      </c>
      <c r="D70" s="187">
        <v>116</v>
      </c>
      <c r="E70" s="188"/>
      <c r="F70" s="188">
        <f t="shared" si="6"/>
        <v>0</v>
      </c>
      <c r="G70" s="188"/>
      <c r="H70" s="188">
        <f t="shared" si="7"/>
        <v>0</v>
      </c>
    </row>
    <row r="71" spans="1:8" ht="11.4">
      <c r="A71" s="184">
        <v>0.21</v>
      </c>
      <c r="B71" s="180" t="s">
        <v>1284</v>
      </c>
      <c r="C71" s="186" t="s">
        <v>315</v>
      </c>
      <c r="D71" s="187">
        <v>176</v>
      </c>
      <c r="E71" s="188"/>
      <c r="F71" s="188">
        <f t="shared" si="6"/>
        <v>0</v>
      </c>
      <c r="G71" s="188"/>
      <c r="H71" s="188">
        <f t="shared" si="7"/>
        <v>0</v>
      </c>
    </row>
    <row r="72" spans="1:8" ht="11.4">
      <c r="A72" s="184">
        <v>0.21</v>
      </c>
      <c r="B72" s="180" t="s">
        <v>1285</v>
      </c>
      <c r="C72" s="186" t="s">
        <v>315</v>
      </c>
      <c r="D72" s="187">
        <v>274</v>
      </c>
      <c r="E72" s="188"/>
      <c r="F72" s="188">
        <f t="shared" si="6"/>
        <v>0</v>
      </c>
      <c r="G72" s="188"/>
      <c r="H72" s="188">
        <f t="shared" si="7"/>
        <v>0</v>
      </c>
    </row>
    <row r="73" spans="1:8" ht="22.8">
      <c r="A73" s="179">
        <v>0.21</v>
      </c>
      <c r="B73" s="180" t="s">
        <v>1286</v>
      </c>
      <c r="C73" s="181" t="s">
        <v>156</v>
      </c>
      <c r="D73" s="182">
        <v>6</v>
      </c>
      <c r="E73" s="183"/>
      <c r="F73" s="183">
        <f t="shared" si="6"/>
        <v>0</v>
      </c>
      <c r="G73" s="183"/>
      <c r="H73" s="183">
        <f t="shared" si="7"/>
        <v>0</v>
      </c>
    </row>
    <row r="74" spans="1:8" ht="11.4">
      <c r="A74" s="179">
        <v>0.21</v>
      </c>
      <c r="B74" s="180" t="s">
        <v>1287</v>
      </c>
      <c r="C74" s="181" t="s">
        <v>315</v>
      </c>
      <c r="D74" s="182">
        <v>38</v>
      </c>
      <c r="E74" s="183"/>
      <c r="F74" s="183">
        <f t="shared" si="6"/>
        <v>0</v>
      </c>
      <c r="G74" s="183"/>
      <c r="H74" s="183">
        <f t="shared" si="7"/>
        <v>0</v>
      </c>
    </row>
    <row r="75" spans="1:8" ht="22.8">
      <c r="A75" s="179">
        <v>0.21</v>
      </c>
      <c r="B75" s="180" t="s">
        <v>1288</v>
      </c>
      <c r="C75" s="181" t="s">
        <v>156</v>
      </c>
      <c r="D75" s="182">
        <v>117</v>
      </c>
      <c r="E75" s="183"/>
      <c r="F75" s="183">
        <f t="shared" si="6"/>
        <v>0</v>
      </c>
      <c r="G75" s="183"/>
      <c r="H75" s="183">
        <f t="shared" si="7"/>
        <v>0</v>
      </c>
    </row>
    <row r="76" spans="1:8" ht="11.4">
      <c r="A76" s="184">
        <v>0.21</v>
      </c>
      <c r="B76" s="180" t="s">
        <v>1281</v>
      </c>
      <c r="C76" s="186" t="s">
        <v>156</v>
      </c>
      <c r="D76" s="187">
        <v>117</v>
      </c>
      <c r="E76" s="188"/>
      <c r="F76" s="188">
        <f t="shared" si="6"/>
        <v>0</v>
      </c>
      <c r="G76" s="188"/>
      <c r="H76" s="188">
        <f t="shared" si="7"/>
        <v>0</v>
      </c>
    </row>
    <row r="77" spans="1:8" ht="11.4">
      <c r="A77" s="184">
        <v>0.21</v>
      </c>
      <c r="B77" s="180" t="s">
        <v>1282</v>
      </c>
      <c r="C77" s="186" t="s">
        <v>315</v>
      </c>
      <c r="D77" s="187">
        <v>234</v>
      </c>
      <c r="E77" s="188"/>
      <c r="F77" s="188">
        <f t="shared" si="6"/>
        <v>0</v>
      </c>
      <c r="G77" s="188"/>
      <c r="H77" s="188">
        <f t="shared" si="7"/>
        <v>0</v>
      </c>
    </row>
    <row r="78" spans="1:8" ht="11.4">
      <c r="A78" s="179">
        <v>0.21</v>
      </c>
      <c r="B78" s="180" t="s">
        <v>1289</v>
      </c>
      <c r="C78" s="181" t="s">
        <v>315</v>
      </c>
      <c r="D78" s="182">
        <v>175</v>
      </c>
      <c r="E78" s="183"/>
      <c r="F78" s="183">
        <f t="shared" si="6"/>
        <v>0</v>
      </c>
      <c r="G78" s="183"/>
      <c r="H78" s="183">
        <f t="shared" si="7"/>
        <v>0</v>
      </c>
    </row>
    <row r="79" spans="1:8" ht="11.4">
      <c r="A79" s="179">
        <v>0.21</v>
      </c>
      <c r="B79" s="180" t="s">
        <v>1290</v>
      </c>
      <c r="C79" s="181" t="s">
        <v>315</v>
      </c>
      <c r="D79" s="182">
        <v>1</v>
      </c>
      <c r="E79" s="183"/>
      <c r="F79" s="183">
        <f t="shared" si="6"/>
        <v>0</v>
      </c>
      <c r="G79" s="183"/>
      <c r="H79" s="183">
        <f t="shared" si="7"/>
        <v>0</v>
      </c>
    </row>
    <row r="80" spans="1:8" ht="22.8">
      <c r="A80" s="179">
        <v>0.21</v>
      </c>
      <c r="B80" s="180" t="s">
        <v>1291</v>
      </c>
      <c r="C80" s="181" t="s">
        <v>315</v>
      </c>
      <c r="D80" s="182">
        <v>2</v>
      </c>
      <c r="E80" s="183"/>
      <c r="F80" s="183">
        <f t="shared" si="6"/>
        <v>0</v>
      </c>
      <c r="G80" s="183"/>
      <c r="H80" s="183">
        <f t="shared" si="7"/>
        <v>0</v>
      </c>
    </row>
    <row r="81" spans="1:8" ht="22.8">
      <c r="A81" s="179">
        <v>0.21</v>
      </c>
      <c r="B81" s="180" t="s">
        <v>1292</v>
      </c>
      <c r="C81" s="181" t="s">
        <v>315</v>
      </c>
      <c r="D81" s="182">
        <v>12</v>
      </c>
      <c r="E81" s="183"/>
      <c r="F81" s="183">
        <f t="shared" si="6"/>
        <v>0</v>
      </c>
      <c r="G81" s="183"/>
      <c r="H81" s="183">
        <f t="shared" si="7"/>
        <v>0</v>
      </c>
    </row>
    <row r="82" spans="1:8" ht="22.8">
      <c r="A82" s="179">
        <v>0.21</v>
      </c>
      <c r="B82" s="180" t="s">
        <v>1293</v>
      </c>
      <c r="C82" s="181" t="s">
        <v>315</v>
      </c>
      <c r="D82" s="182">
        <v>222</v>
      </c>
      <c r="E82" s="183"/>
      <c r="F82" s="183">
        <f t="shared" si="6"/>
        <v>0</v>
      </c>
      <c r="G82" s="183"/>
      <c r="H82" s="183">
        <f t="shared" si="7"/>
        <v>0</v>
      </c>
    </row>
    <row r="83" spans="1:8" ht="11.4">
      <c r="A83" s="184">
        <v>0.21</v>
      </c>
      <c r="B83" s="180" t="s">
        <v>1294</v>
      </c>
      <c r="C83" s="186" t="s">
        <v>315</v>
      </c>
      <c r="D83" s="187">
        <v>2</v>
      </c>
      <c r="E83" s="188"/>
      <c r="F83" s="188">
        <f t="shared" si="6"/>
        <v>0</v>
      </c>
      <c r="G83" s="188"/>
      <c r="H83" s="188">
        <f t="shared" si="7"/>
        <v>0</v>
      </c>
    </row>
    <row r="84" spans="1:8" ht="22.8">
      <c r="A84" s="179">
        <v>0.21</v>
      </c>
      <c r="B84" s="180" t="s">
        <v>1295</v>
      </c>
      <c r="C84" s="181" t="s">
        <v>315</v>
      </c>
      <c r="D84" s="182">
        <v>1</v>
      </c>
      <c r="E84" s="183"/>
      <c r="F84" s="183">
        <f t="shared" si="6"/>
        <v>0</v>
      </c>
      <c r="G84" s="183"/>
      <c r="H84" s="183">
        <f t="shared" si="7"/>
        <v>0</v>
      </c>
    </row>
    <row r="85" spans="1:8" ht="12" thickBot="1">
      <c r="A85" s="184">
        <v>0.21</v>
      </c>
      <c r="B85" s="180" t="s">
        <v>1296</v>
      </c>
      <c r="C85" s="186" t="s">
        <v>315</v>
      </c>
      <c r="D85" s="187">
        <v>1</v>
      </c>
      <c r="E85" s="188"/>
      <c r="F85" s="188">
        <f>D85*E85</f>
        <v>0</v>
      </c>
      <c r="G85" s="188"/>
      <c r="H85" s="188">
        <f>D85*G85</f>
        <v>0</v>
      </c>
    </row>
    <row r="86" spans="1:8" ht="13.2">
      <c r="A86" s="195"/>
      <c r="B86" s="196" t="s">
        <v>1297</v>
      </c>
      <c r="C86" s="197"/>
      <c r="D86" s="198" t="s">
        <v>1221</v>
      </c>
      <c r="E86" s="197"/>
      <c r="F86" s="197"/>
      <c r="G86" s="197"/>
      <c r="H86" s="197"/>
    </row>
    <row r="87" spans="1:8" ht="11.4">
      <c r="A87" s="184">
        <v>0.21</v>
      </c>
      <c r="B87" s="189" t="s">
        <v>1298</v>
      </c>
      <c r="C87" s="199"/>
      <c r="D87" s="177" t="s">
        <v>1221</v>
      </c>
      <c r="E87" s="114"/>
      <c r="F87" s="178"/>
      <c r="G87" s="178"/>
      <c r="H87" s="178">
        <f>SUM(F9:F37)</f>
        <v>0</v>
      </c>
    </row>
    <row r="88" spans="1:8" ht="11.4">
      <c r="A88" s="184">
        <v>0.21</v>
      </c>
      <c r="B88" s="189" t="s">
        <v>1299</v>
      </c>
      <c r="C88" s="199"/>
      <c r="D88" s="177" t="s">
        <v>1221</v>
      </c>
      <c r="E88" s="178"/>
      <c r="F88" s="178"/>
      <c r="G88" s="178"/>
      <c r="H88" s="178">
        <f>SUM(H9:H37)</f>
        <v>0</v>
      </c>
    </row>
    <row r="89" spans="1:8" ht="11.4">
      <c r="A89" s="184">
        <v>0.21</v>
      </c>
      <c r="B89" s="189" t="s">
        <v>1300</v>
      </c>
      <c r="C89" s="199"/>
      <c r="D89" s="177" t="s">
        <v>1221</v>
      </c>
      <c r="E89" s="178"/>
      <c r="F89" s="178"/>
      <c r="G89" s="178"/>
      <c r="H89" s="178">
        <f>SUM(F39:F85)</f>
        <v>0</v>
      </c>
    </row>
    <row r="90" spans="1:8" ht="11.4">
      <c r="A90" s="184">
        <v>0.21</v>
      </c>
      <c r="B90" s="189" t="s">
        <v>1301</v>
      </c>
      <c r="C90" s="199"/>
      <c r="D90" s="177" t="s">
        <v>1221</v>
      </c>
      <c r="E90" s="178"/>
      <c r="F90" s="178"/>
      <c r="G90" s="178"/>
      <c r="H90" s="178">
        <f>SUM(H39:H85)</f>
        <v>0</v>
      </c>
    </row>
    <row r="91" spans="1:8" ht="11.4">
      <c r="A91" s="184">
        <v>0.21</v>
      </c>
      <c r="B91" s="189" t="s">
        <v>1302</v>
      </c>
      <c r="C91" s="200" t="s">
        <v>277</v>
      </c>
      <c r="D91" s="187">
        <v>80</v>
      </c>
      <c r="E91" s="178"/>
      <c r="F91" s="178"/>
      <c r="G91" s="178"/>
      <c r="H91" s="178">
        <v>0</v>
      </c>
    </row>
    <row r="92" spans="1:8" ht="11.4">
      <c r="A92" s="184">
        <v>0.21</v>
      </c>
      <c r="B92" s="189" t="s">
        <v>1303</v>
      </c>
      <c r="C92" s="200" t="s">
        <v>277</v>
      </c>
      <c r="D92" s="187">
        <v>24</v>
      </c>
      <c r="E92" s="178"/>
      <c r="F92" s="178"/>
      <c r="G92" s="178"/>
      <c r="H92" s="178">
        <v>0</v>
      </c>
    </row>
    <row r="93" spans="1:8" ht="11.4">
      <c r="A93" s="184">
        <v>0.21</v>
      </c>
      <c r="B93" s="189" t="s">
        <v>1304</v>
      </c>
      <c r="C93" s="200" t="s">
        <v>277</v>
      </c>
      <c r="D93" s="187">
        <v>8</v>
      </c>
      <c r="E93" s="178"/>
      <c r="F93" s="178"/>
      <c r="G93" s="178"/>
      <c r="H93" s="178">
        <v>0</v>
      </c>
    </row>
    <row r="94" spans="1:8" ht="11.4">
      <c r="A94" s="184">
        <v>0.21</v>
      </c>
      <c r="B94" s="189" t="s">
        <v>1305</v>
      </c>
      <c r="C94" s="200" t="s">
        <v>277</v>
      </c>
      <c r="D94" s="187">
        <v>16</v>
      </c>
      <c r="E94" s="178"/>
      <c r="F94" s="178"/>
      <c r="G94" s="178"/>
      <c r="H94" s="178">
        <v>0</v>
      </c>
    </row>
    <row r="95" spans="1:8" ht="11.4">
      <c r="A95" s="184">
        <v>0.21</v>
      </c>
      <c r="B95" s="189" t="s">
        <v>1306</v>
      </c>
      <c r="C95" s="200" t="s">
        <v>277</v>
      </c>
      <c r="D95" s="187">
        <v>8</v>
      </c>
      <c r="E95" s="178"/>
      <c r="F95" s="178"/>
      <c r="G95" s="178"/>
      <c r="H95" s="178">
        <v>0</v>
      </c>
    </row>
    <row r="96" spans="1:8" ht="11.4">
      <c r="A96" s="184">
        <v>0.21</v>
      </c>
      <c r="B96" s="189" t="s">
        <v>1307</v>
      </c>
      <c r="C96" s="200"/>
      <c r="D96" s="187"/>
      <c r="E96" s="178"/>
      <c r="F96" s="178"/>
      <c r="G96" s="178"/>
      <c r="H96" s="178">
        <v>0</v>
      </c>
    </row>
    <row r="97" spans="1:8" ht="11.4">
      <c r="A97" s="184">
        <v>0.21</v>
      </c>
      <c r="B97" s="189" t="s">
        <v>1308</v>
      </c>
      <c r="C97" s="200" t="s">
        <v>277</v>
      </c>
      <c r="D97" s="187">
        <v>36</v>
      </c>
      <c r="E97" s="178"/>
      <c r="F97" s="178"/>
      <c r="G97" s="178"/>
      <c r="H97" s="178">
        <v>0</v>
      </c>
    </row>
    <row r="98" spans="1:8" ht="11.4">
      <c r="A98" s="184">
        <v>0.21</v>
      </c>
      <c r="B98" s="189" t="s">
        <v>1309</v>
      </c>
      <c r="C98" s="199"/>
      <c r="D98" s="177" t="s">
        <v>1221</v>
      </c>
      <c r="E98" s="178"/>
      <c r="F98" s="178"/>
      <c r="G98" s="178"/>
      <c r="H98" s="178">
        <v>0</v>
      </c>
    </row>
    <row r="99" spans="1:8" ht="12">
      <c r="A99" s="201"/>
      <c r="B99" s="202" t="s">
        <v>1310</v>
      </c>
      <c r="C99" s="203"/>
      <c r="D99" s="193" t="s">
        <v>1221</v>
      </c>
      <c r="E99" s="204"/>
      <c r="F99" s="204"/>
      <c r="G99" s="204"/>
      <c r="H99" s="204">
        <f>SUM(H87:H98)</f>
        <v>0</v>
      </c>
    </row>
    <row r="100" spans="1:8">
      <c r="A100" s="114"/>
      <c r="B100" s="114"/>
      <c r="C100" s="114"/>
      <c r="D100" s="114"/>
      <c r="E100" s="114"/>
      <c r="F100" s="114"/>
      <c r="G100" s="114"/>
      <c r="H100" s="114"/>
    </row>
  </sheetData>
  <pageMargins left="0.7" right="0.7" top="0.78740157499999996" bottom="0.78740157499999996" header="0.3" footer="0.3"/>
  <pageSetup paperSize="9" scale="74" orientation="portrait" r:id="rId1"/>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BreakPreview" zoomScale="60" zoomScaleNormal="100" workbookViewId="0">
      <selection activeCell="K36" sqref="K36"/>
    </sheetView>
  </sheetViews>
  <sheetFormatPr defaultRowHeight="10.199999999999999"/>
  <cols>
    <col min="2" max="2" width="62.7109375" customWidth="1"/>
    <col min="8" max="8" width="10.85546875" bestFit="1" customWidth="1"/>
  </cols>
  <sheetData>
    <row r="1" spans="1:8" ht="13.2">
      <c r="A1" s="114"/>
      <c r="B1" s="167" t="s">
        <v>1315</v>
      </c>
      <c r="C1" s="114"/>
      <c r="D1" s="114"/>
      <c r="E1" s="114"/>
      <c r="F1" s="114"/>
      <c r="G1" s="114"/>
      <c r="H1" s="114"/>
    </row>
    <row r="2" spans="1:8">
      <c r="A2" s="114"/>
      <c r="B2" s="114"/>
      <c r="C2" s="114"/>
      <c r="D2" s="114"/>
      <c r="E2" s="114"/>
      <c r="F2" s="114"/>
      <c r="G2" s="114"/>
      <c r="H2" s="114"/>
    </row>
    <row r="3" spans="1:8" ht="17.399999999999999">
      <c r="A3" s="168"/>
      <c r="B3" s="114"/>
      <c r="C3" s="114"/>
      <c r="D3" s="114"/>
      <c r="E3" s="114"/>
      <c r="F3" s="114"/>
      <c r="G3" s="114"/>
      <c r="H3" s="114"/>
    </row>
    <row r="4" spans="1:8" ht="17.399999999999999">
      <c r="A4" s="168" t="s">
        <v>1211</v>
      </c>
      <c r="B4" s="114"/>
      <c r="C4" s="114"/>
      <c r="D4" s="114"/>
      <c r="E4" s="114"/>
      <c r="F4" s="114"/>
      <c r="G4" s="114"/>
      <c r="H4" s="114"/>
    </row>
    <row r="5" spans="1:8">
      <c r="A5" s="114"/>
      <c r="B5" s="114"/>
      <c r="C5" s="114"/>
      <c r="D5" s="114"/>
      <c r="E5" s="114"/>
      <c r="F5" s="114"/>
      <c r="G5" s="114"/>
      <c r="H5" s="114"/>
    </row>
    <row r="6" spans="1:8">
      <c r="A6" s="114"/>
      <c r="B6" s="114"/>
      <c r="C6" s="114"/>
      <c r="D6" s="114"/>
      <c r="E6" s="114"/>
      <c r="F6" s="114"/>
      <c r="G6" s="114"/>
      <c r="H6" s="114"/>
    </row>
    <row r="7" spans="1:8">
      <c r="A7" s="114"/>
      <c r="B7" s="114"/>
      <c r="C7" s="114"/>
      <c r="D7" s="114"/>
      <c r="E7" s="114"/>
      <c r="F7" s="114"/>
      <c r="G7" s="114"/>
      <c r="H7" s="114"/>
    </row>
    <row r="8" spans="1:8" ht="34.200000000000003">
      <c r="A8" s="169" t="s">
        <v>1212</v>
      </c>
      <c r="B8" s="170" t="s">
        <v>1213</v>
      </c>
      <c r="C8" s="171" t="s">
        <v>1214</v>
      </c>
      <c r="D8" s="172" t="s">
        <v>1215</v>
      </c>
      <c r="E8" s="173" t="s">
        <v>1216</v>
      </c>
      <c r="F8" s="173" t="s">
        <v>1217</v>
      </c>
      <c r="G8" s="173" t="s">
        <v>1218</v>
      </c>
      <c r="H8" s="173" t="s">
        <v>1219</v>
      </c>
    </row>
    <row r="9" spans="1:8" ht="13.2">
      <c r="A9" s="174"/>
      <c r="B9" s="175" t="s">
        <v>1220</v>
      </c>
      <c r="C9" s="176"/>
      <c r="D9" s="177" t="s">
        <v>1221</v>
      </c>
      <c r="E9" s="178"/>
      <c r="F9" s="178"/>
      <c r="G9" s="178"/>
      <c r="H9" s="178"/>
    </row>
    <row r="10" spans="1:8" ht="22.8">
      <c r="A10" s="179">
        <v>0.21</v>
      </c>
      <c r="B10" s="180" t="s">
        <v>1225</v>
      </c>
      <c r="C10" s="181" t="s">
        <v>315</v>
      </c>
      <c r="D10" s="182">
        <v>1</v>
      </c>
      <c r="E10" s="183"/>
      <c r="F10" s="183">
        <f t="shared" ref="F10:F16" si="0">D10*E10</f>
        <v>0</v>
      </c>
      <c r="G10" s="183"/>
      <c r="H10" s="183">
        <f t="shared" ref="H10:H16" si="1">D10*G10</f>
        <v>0</v>
      </c>
    </row>
    <row r="11" spans="1:8" ht="11.4">
      <c r="A11" s="184">
        <v>0.21</v>
      </c>
      <c r="B11" s="180" t="s">
        <v>1226</v>
      </c>
      <c r="C11" s="186" t="s">
        <v>315</v>
      </c>
      <c r="D11" s="187">
        <v>2</v>
      </c>
      <c r="E11" s="188"/>
      <c r="F11" s="188">
        <f t="shared" si="0"/>
        <v>0</v>
      </c>
      <c r="G11" s="188"/>
      <c r="H11" s="188">
        <f t="shared" si="1"/>
        <v>0</v>
      </c>
    </row>
    <row r="12" spans="1:8" ht="22.8">
      <c r="A12" s="179">
        <v>0.21</v>
      </c>
      <c r="B12" s="180" t="s">
        <v>1316</v>
      </c>
      <c r="C12" s="181" t="s">
        <v>315</v>
      </c>
      <c r="D12" s="182">
        <v>1</v>
      </c>
      <c r="E12" s="183"/>
      <c r="F12" s="183">
        <f t="shared" si="0"/>
        <v>0</v>
      </c>
      <c r="G12" s="181"/>
      <c r="H12" s="183">
        <f t="shared" si="1"/>
        <v>0</v>
      </c>
    </row>
    <row r="13" spans="1:8" ht="22.8">
      <c r="A13" s="179">
        <v>0.21</v>
      </c>
      <c r="B13" s="180" t="s">
        <v>1317</v>
      </c>
      <c r="C13" s="181" t="s">
        <v>315</v>
      </c>
      <c r="D13" s="182">
        <v>1</v>
      </c>
      <c r="E13" s="183"/>
      <c r="F13" s="183">
        <f t="shared" si="0"/>
        <v>0</v>
      </c>
      <c r="G13" s="181"/>
      <c r="H13" s="183">
        <f t="shared" si="1"/>
        <v>0</v>
      </c>
    </row>
    <row r="14" spans="1:8" ht="11.4">
      <c r="A14" s="184">
        <v>0.21</v>
      </c>
      <c r="B14" s="180" t="s">
        <v>1318</v>
      </c>
      <c r="C14" s="186" t="s">
        <v>315</v>
      </c>
      <c r="D14" s="187">
        <v>2</v>
      </c>
      <c r="E14" s="188"/>
      <c r="F14" s="188">
        <f t="shared" si="0"/>
        <v>0</v>
      </c>
      <c r="G14" s="188"/>
      <c r="H14" s="188">
        <f t="shared" si="1"/>
        <v>0</v>
      </c>
    </row>
    <row r="15" spans="1:8" ht="22.8">
      <c r="A15" s="179">
        <v>0.21</v>
      </c>
      <c r="B15" s="180" t="s">
        <v>1319</v>
      </c>
      <c r="C15" s="181" t="s">
        <v>315</v>
      </c>
      <c r="D15" s="182">
        <v>1</v>
      </c>
      <c r="E15" s="183"/>
      <c r="F15" s="183">
        <f t="shared" si="0"/>
        <v>0</v>
      </c>
      <c r="G15" s="181"/>
      <c r="H15" s="183">
        <f t="shared" si="1"/>
        <v>0</v>
      </c>
    </row>
    <row r="16" spans="1:8" ht="22.8">
      <c r="A16" s="179">
        <v>0.21</v>
      </c>
      <c r="B16" s="180" t="s">
        <v>1320</v>
      </c>
      <c r="C16" s="181" t="s">
        <v>315</v>
      </c>
      <c r="D16" s="182">
        <v>1</v>
      </c>
      <c r="E16" s="183"/>
      <c r="F16" s="183">
        <f t="shared" si="0"/>
        <v>0</v>
      </c>
      <c r="G16" s="181"/>
      <c r="H16" s="183">
        <f t="shared" si="1"/>
        <v>0</v>
      </c>
    </row>
    <row r="17" spans="1:8" ht="11.4">
      <c r="A17" s="184">
        <v>0.21</v>
      </c>
      <c r="B17" s="180" t="s">
        <v>1321</v>
      </c>
      <c r="C17" s="186" t="s">
        <v>315</v>
      </c>
      <c r="D17" s="187">
        <v>1</v>
      </c>
      <c r="E17" s="188"/>
      <c r="F17" s="188">
        <f>D17*E17</f>
        <v>0</v>
      </c>
      <c r="G17" s="181"/>
      <c r="H17" s="188">
        <f>D17*G17</f>
        <v>0</v>
      </c>
    </row>
    <row r="18" spans="1:8" ht="11.4">
      <c r="A18" s="184">
        <v>0.21</v>
      </c>
      <c r="B18" s="180" t="s">
        <v>1250</v>
      </c>
      <c r="C18" s="186" t="s">
        <v>315</v>
      </c>
      <c r="D18" s="187">
        <v>2</v>
      </c>
      <c r="E18" s="188"/>
      <c r="F18" s="188">
        <f>D18*E18</f>
        <v>0</v>
      </c>
      <c r="G18" s="206"/>
      <c r="H18" s="188">
        <f>D18*G18</f>
        <v>0</v>
      </c>
    </row>
    <row r="19" spans="1:8" ht="13.2">
      <c r="A19" s="190"/>
      <c r="B19" s="191" t="s">
        <v>1251</v>
      </c>
      <c r="C19" s="192"/>
      <c r="D19" s="193" t="s">
        <v>1221</v>
      </c>
      <c r="E19" s="194"/>
      <c r="F19" s="194"/>
      <c r="G19" s="181"/>
      <c r="H19" s="194"/>
    </row>
    <row r="20" spans="1:8" ht="11.4">
      <c r="A20" s="184">
        <v>0.21</v>
      </c>
      <c r="B20" s="180" t="s">
        <v>1257</v>
      </c>
      <c r="C20" s="186" t="s">
        <v>156</v>
      </c>
      <c r="D20" s="187">
        <v>74</v>
      </c>
      <c r="E20" s="188"/>
      <c r="F20" s="188">
        <f>D20*E20</f>
        <v>0</v>
      </c>
      <c r="G20" s="181"/>
      <c r="H20" s="188">
        <f>D20*G20</f>
        <v>0</v>
      </c>
    </row>
    <row r="21" spans="1:8" ht="13.2">
      <c r="A21" s="184">
        <v>0.21</v>
      </c>
      <c r="B21" s="180" t="s">
        <v>1263</v>
      </c>
      <c r="C21" s="186" t="s">
        <v>156</v>
      </c>
      <c r="D21" s="187">
        <v>4</v>
      </c>
      <c r="E21" s="188"/>
      <c r="F21" s="188">
        <f t="shared" ref="F21:F27" si="2">D21*E21</f>
        <v>0</v>
      </c>
      <c r="G21" s="188"/>
      <c r="H21" s="188">
        <f t="shared" ref="H21:H27" si="3">D21*G21</f>
        <v>0</v>
      </c>
    </row>
    <row r="22" spans="1:8" ht="13.2">
      <c r="A22" s="184">
        <v>0.21</v>
      </c>
      <c r="B22" s="180" t="s">
        <v>1264</v>
      </c>
      <c r="C22" s="186" t="s">
        <v>156</v>
      </c>
      <c r="D22" s="187">
        <v>18</v>
      </c>
      <c r="E22" s="188"/>
      <c r="F22" s="188">
        <f t="shared" si="2"/>
        <v>0</v>
      </c>
      <c r="G22" s="188"/>
      <c r="H22" s="188">
        <f t="shared" si="3"/>
        <v>0</v>
      </c>
    </row>
    <row r="23" spans="1:8" ht="13.2">
      <c r="A23" s="184">
        <v>0.21</v>
      </c>
      <c r="B23" s="180" t="s">
        <v>1266</v>
      </c>
      <c r="C23" s="186" t="s">
        <v>156</v>
      </c>
      <c r="D23" s="187">
        <v>10</v>
      </c>
      <c r="E23" s="188"/>
      <c r="F23" s="188">
        <f t="shared" si="2"/>
        <v>0</v>
      </c>
      <c r="G23" s="188"/>
      <c r="H23" s="188">
        <f t="shared" si="3"/>
        <v>0</v>
      </c>
    </row>
    <row r="24" spans="1:8" ht="11.4">
      <c r="A24" s="184">
        <v>0.21</v>
      </c>
      <c r="B24" s="180" t="s">
        <v>1270</v>
      </c>
      <c r="C24" s="186" t="s">
        <v>156</v>
      </c>
      <c r="D24" s="187">
        <v>24</v>
      </c>
      <c r="E24" s="188"/>
      <c r="F24" s="188">
        <f t="shared" si="2"/>
        <v>0</v>
      </c>
      <c r="G24" s="181"/>
      <c r="H24" s="188">
        <f t="shared" si="3"/>
        <v>0</v>
      </c>
    </row>
    <row r="25" spans="1:8" ht="11.4">
      <c r="A25" s="184">
        <v>0.21</v>
      </c>
      <c r="B25" s="180" t="s">
        <v>1322</v>
      </c>
      <c r="C25" s="186" t="s">
        <v>315</v>
      </c>
      <c r="D25" s="187">
        <v>56</v>
      </c>
      <c r="E25" s="188"/>
      <c r="F25" s="188">
        <f t="shared" si="2"/>
        <v>0</v>
      </c>
      <c r="G25" s="188"/>
      <c r="H25" s="188">
        <f t="shared" si="3"/>
        <v>0</v>
      </c>
    </row>
    <row r="26" spans="1:8" ht="11.4">
      <c r="A26" s="184">
        <v>0.21</v>
      </c>
      <c r="B26" s="180" t="s">
        <v>1294</v>
      </c>
      <c r="C26" s="186" t="s">
        <v>315</v>
      </c>
      <c r="D26" s="187">
        <v>1</v>
      </c>
      <c r="E26" s="188"/>
      <c r="F26" s="188">
        <f t="shared" si="2"/>
        <v>0</v>
      </c>
      <c r="G26" s="181"/>
      <c r="H26" s="188">
        <f t="shared" si="3"/>
        <v>0</v>
      </c>
    </row>
    <row r="27" spans="1:8" ht="12" thickBot="1">
      <c r="A27" s="184">
        <v>0.21</v>
      </c>
      <c r="B27" s="180" t="s">
        <v>1296</v>
      </c>
      <c r="C27" s="176" t="s">
        <v>315</v>
      </c>
      <c r="D27" s="207">
        <v>1</v>
      </c>
      <c r="E27" s="178"/>
      <c r="F27" s="178">
        <f t="shared" si="2"/>
        <v>0</v>
      </c>
      <c r="G27" s="181"/>
      <c r="H27" s="178">
        <f t="shared" si="3"/>
        <v>0</v>
      </c>
    </row>
    <row r="28" spans="1:8" ht="13.2">
      <c r="A28" s="195"/>
      <c r="B28" s="196" t="s">
        <v>1297</v>
      </c>
      <c r="C28" s="197"/>
      <c r="D28" s="198" t="s">
        <v>1221</v>
      </c>
      <c r="E28" s="197"/>
      <c r="F28" s="197"/>
      <c r="G28" s="197"/>
      <c r="H28" s="197"/>
    </row>
    <row r="29" spans="1:8" ht="11.4">
      <c r="A29" s="184">
        <v>0.21</v>
      </c>
      <c r="B29" s="189" t="s">
        <v>1298</v>
      </c>
      <c r="C29" s="199"/>
      <c r="D29" s="177" t="s">
        <v>1221</v>
      </c>
      <c r="E29" s="114"/>
      <c r="F29" s="178"/>
      <c r="G29" s="178"/>
      <c r="H29" s="178">
        <f>SUM(F10:F18)</f>
        <v>0</v>
      </c>
    </row>
    <row r="30" spans="1:8" ht="11.4">
      <c r="A30" s="184">
        <v>0.21</v>
      </c>
      <c r="B30" s="189" t="s">
        <v>1299</v>
      </c>
      <c r="C30" s="199"/>
      <c r="D30" s="177" t="s">
        <v>1221</v>
      </c>
      <c r="E30" s="178"/>
      <c r="F30" s="178"/>
      <c r="G30" s="178"/>
      <c r="H30" s="178">
        <f>SUM(H10:H18)</f>
        <v>0</v>
      </c>
    </row>
    <row r="31" spans="1:8" ht="11.4">
      <c r="A31" s="184">
        <v>0.21</v>
      </c>
      <c r="B31" s="189" t="s">
        <v>1300</v>
      </c>
      <c r="C31" s="199"/>
      <c r="D31" s="177" t="s">
        <v>1221</v>
      </c>
      <c r="E31" s="178"/>
      <c r="F31" s="178"/>
      <c r="G31" s="178"/>
      <c r="H31" s="178">
        <f>SUM(F20:F27)</f>
        <v>0</v>
      </c>
    </row>
    <row r="32" spans="1:8" ht="11.4">
      <c r="A32" s="184">
        <v>0.21</v>
      </c>
      <c r="B32" s="189" t="s">
        <v>1301</v>
      </c>
      <c r="C32" s="199"/>
      <c r="D32" s="177" t="s">
        <v>1221</v>
      </c>
      <c r="E32" s="178"/>
      <c r="F32" s="178"/>
      <c r="G32" s="178"/>
      <c r="H32" s="178">
        <f>SUM(H20:H27)</f>
        <v>0</v>
      </c>
    </row>
    <row r="33" spans="1:8" ht="11.4">
      <c r="A33" s="184">
        <v>0.21</v>
      </c>
      <c r="B33" s="189" t="s">
        <v>1323</v>
      </c>
      <c r="C33" s="200" t="s">
        <v>277</v>
      </c>
      <c r="D33" s="187">
        <v>4</v>
      </c>
      <c r="E33" s="178"/>
      <c r="F33" s="178"/>
      <c r="G33" s="178"/>
      <c r="H33" s="178">
        <v>0</v>
      </c>
    </row>
    <row r="34" spans="1:8" ht="11.4">
      <c r="A34" s="184">
        <v>0.21</v>
      </c>
      <c r="B34" s="189" t="s">
        <v>1305</v>
      </c>
      <c r="C34" s="200" t="s">
        <v>277</v>
      </c>
      <c r="D34" s="187">
        <v>4</v>
      </c>
      <c r="E34" s="178"/>
      <c r="F34" s="178"/>
      <c r="G34" s="178"/>
      <c r="H34" s="178">
        <v>0</v>
      </c>
    </row>
    <row r="35" spans="1:8" ht="11.4">
      <c r="A35" s="184">
        <v>0.21</v>
      </c>
      <c r="B35" s="189" t="s">
        <v>1306</v>
      </c>
      <c r="C35" s="200" t="s">
        <v>277</v>
      </c>
      <c r="D35" s="187">
        <v>8</v>
      </c>
      <c r="E35" s="178"/>
      <c r="F35" s="178"/>
      <c r="G35" s="178"/>
      <c r="H35" s="178">
        <v>0</v>
      </c>
    </row>
    <row r="36" spans="1:8" ht="11.4">
      <c r="A36" s="184">
        <v>0.21</v>
      </c>
      <c r="B36" s="189" t="s">
        <v>1308</v>
      </c>
      <c r="C36" s="200" t="s">
        <v>277</v>
      </c>
      <c r="D36" s="187">
        <v>20</v>
      </c>
      <c r="E36" s="178"/>
      <c r="F36" s="178"/>
      <c r="G36" s="178"/>
      <c r="H36" s="178">
        <v>0</v>
      </c>
    </row>
    <row r="37" spans="1:8" ht="11.4">
      <c r="A37" s="184">
        <v>0.21</v>
      </c>
      <c r="B37" s="189" t="s">
        <v>1309</v>
      </c>
      <c r="C37" s="199"/>
      <c r="D37" s="207" t="s">
        <v>1221</v>
      </c>
      <c r="E37" s="178"/>
      <c r="F37" s="178"/>
      <c r="G37" s="178"/>
      <c r="H37" s="208">
        <v>0</v>
      </c>
    </row>
    <row r="38" spans="1:8" ht="12">
      <c r="A38" s="201"/>
      <c r="B38" s="202" t="s">
        <v>1310</v>
      </c>
      <c r="C38" s="203"/>
      <c r="D38" s="193" t="s">
        <v>1221</v>
      </c>
      <c r="E38" s="204"/>
      <c r="F38" s="204"/>
      <c r="G38" s="204"/>
      <c r="H38" s="205">
        <f>SUM(H29:H37)</f>
        <v>0</v>
      </c>
    </row>
  </sheetData>
  <pageMargins left="0.7" right="0.7" top="0.78740157499999996" bottom="0.78740157499999996" header="0.3" footer="0.3"/>
  <pageSetup paperSize="9" scale="84" orientation="portrait" r:id="rId1"/>
  <colBreaks count="1" manualBreakCount="1">
    <brk id="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8</vt:i4>
      </vt:variant>
    </vt:vector>
  </HeadingPairs>
  <TitlesOfParts>
    <vt:vector size="21" baseType="lpstr">
      <vt:lpstr>1. Krycí list rozpočtu</vt:lpstr>
      <vt:lpstr>D.1_IP_23_0201_03002</vt:lpstr>
      <vt:lpstr>D.1_IP-23-0201-03406</vt:lpstr>
      <vt:lpstr>D.1_IP_23_0201_04002</vt:lpstr>
      <vt:lpstr>D.1_IP-23-0201-04408</vt:lpstr>
      <vt:lpstr>D.1-IP-23-0201-05002</vt:lpstr>
      <vt:lpstr>D.1_IP-23-0201-05408</vt:lpstr>
      <vt:lpstr>D.1_IP-23-0201-07202 </vt:lpstr>
      <vt:lpstr>D.1_IP-23-0201-08202 </vt:lpstr>
      <vt:lpstr>D.2_IP-23-0201-11012</vt:lpstr>
      <vt:lpstr>D.2-IP-23-0201-13050</vt:lpstr>
      <vt:lpstr>D.2_IP-23-0201-15003</vt:lpstr>
      <vt:lpstr>D.2_IP-23-0201-16002</vt:lpstr>
      <vt:lpstr>'1. Krycí list rozpočtu'!Názvy_tisku</vt:lpstr>
      <vt:lpstr>D.1_IP_23_0201_03002!Názvy_tisku</vt:lpstr>
      <vt:lpstr>D.1_IP_23_0201_04002!Názvy_tisku</vt:lpstr>
      <vt:lpstr>'D.1-IP-23-0201-05002'!Názvy_tisku</vt:lpstr>
      <vt:lpstr>'D.2-IP-23-0201-13050'!Názvy_tisku</vt:lpstr>
      <vt:lpstr>'D.1_IP-23-0201-07202 '!Oblast_tisku</vt:lpstr>
      <vt:lpstr>'D.1_IP-23-0201-08202 '!Oblast_tisku</vt:lpstr>
      <vt:lpstr>'D.2_IP-23-0201-11012'!Oblast_tisku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2023-03-31T10:17:45Z</cp:lastPrinted>
  <dcterms:created xsi:type="dcterms:W3CDTF">2023-04-03T06:23:09Z</dcterms:created>
  <dcterms:modified xsi:type="dcterms:W3CDTF">2023-04-03T06:37:46Z</dcterms:modified>
</cp:coreProperties>
</file>